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12915" windowHeight="6540" activeTab="1"/>
  </bookViews>
  <sheets>
    <sheet name="ANPs" sheetId="1" r:id="rId1"/>
    <sheet name="SICRE" sheetId="2" r:id="rId2"/>
    <sheet name="COOPERANTES" sheetId="3" r:id="rId3"/>
    <sheet name="Proy y Convenios RENAMA" sheetId="4" r:id="rId4"/>
    <sheet name="CRONOGRAMA" sheetId="5" r:id="rId5"/>
    <sheet name="Hoja2" sheetId="6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F98" i="2" l="1"/>
  <c r="E98" i="2"/>
  <c r="E58" i="4" l="1"/>
  <c r="E57" i="4"/>
  <c r="E46" i="4"/>
  <c r="E48" i="1" l="1"/>
  <c r="E12" i="1"/>
  <c r="G47" i="1"/>
  <c r="H47" i="1"/>
  <c r="I47" i="1"/>
  <c r="J47" i="1"/>
  <c r="K47" i="1"/>
  <c r="L47" i="1"/>
  <c r="M47" i="1"/>
  <c r="N47" i="1"/>
  <c r="O47" i="1"/>
  <c r="P47" i="1"/>
  <c r="Q47" i="1"/>
  <c r="E47" i="1"/>
  <c r="F46" i="1"/>
  <c r="F47" i="1" s="1"/>
  <c r="F38" i="1"/>
  <c r="E38" i="1"/>
  <c r="G38" i="1"/>
  <c r="H38" i="1"/>
  <c r="I38" i="1"/>
  <c r="J38" i="1"/>
  <c r="K38" i="1"/>
  <c r="L38" i="1"/>
  <c r="M38" i="1"/>
  <c r="N38" i="1"/>
  <c r="O38" i="1"/>
  <c r="P38" i="1"/>
  <c r="Q38" i="1"/>
  <c r="G30" i="1"/>
  <c r="H30" i="1"/>
  <c r="I30" i="1"/>
  <c r="J30" i="1"/>
  <c r="K30" i="1"/>
  <c r="L30" i="1"/>
  <c r="M30" i="1"/>
  <c r="N30" i="1"/>
  <c r="O30" i="1"/>
  <c r="P30" i="1"/>
  <c r="Q30" i="1"/>
  <c r="E30" i="1"/>
  <c r="F29" i="1"/>
  <c r="F30" i="1" s="1"/>
  <c r="F90" i="2"/>
  <c r="G90" i="2"/>
  <c r="H90" i="2"/>
  <c r="I90" i="2"/>
  <c r="J90" i="2"/>
  <c r="K90" i="2"/>
  <c r="L90" i="2"/>
  <c r="M90" i="2"/>
  <c r="N90" i="2"/>
  <c r="O90" i="2"/>
  <c r="P90" i="2"/>
  <c r="Q90" i="2"/>
  <c r="E90" i="2"/>
  <c r="E74" i="2"/>
  <c r="G98" i="2"/>
  <c r="H98" i="2"/>
  <c r="I98" i="2"/>
  <c r="J98" i="2"/>
  <c r="K98" i="2"/>
  <c r="L98" i="2"/>
  <c r="M98" i="2"/>
  <c r="N98" i="2"/>
  <c r="O98" i="2"/>
  <c r="P98" i="2"/>
  <c r="Q98" i="2"/>
  <c r="I45" i="4"/>
  <c r="I41" i="4"/>
  <c r="I37" i="4"/>
  <c r="L18" i="4"/>
  <c r="L29" i="4" s="1"/>
  <c r="J28" i="4"/>
  <c r="J25" i="4"/>
  <c r="M29" i="4"/>
  <c r="I23" i="4"/>
  <c r="I29" i="4" s="1"/>
  <c r="K21" i="4"/>
  <c r="J20" i="4"/>
  <c r="K17" i="4"/>
  <c r="J16" i="4"/>
  <c r="N29" i="4"/>
  <c r="O29" i="4"/>
  <c r="P29" i="4"/>
  <c r="Q29" i="4"/>
  <c r="H29" i="4"/>
  <c r="G29" i="4"/>
  <c r="F29" i="4"/>
  <c r="E29" i="4"/>
  <c r="K29" i="4" l="1"/>
  <c r="J29" i="4"/>
  <c r="F70" i="2"/>
  <c r="G70" i="2"/>
  <c r="H70" i="2"/>
  <c r="I70" i="2"/>
  <c r="J70" i="2"/>
  <c r="K70" i="2"/>
  <c r="L70" i="2"/>
  <c r="M70" i="2"/>
  <c r="N70" i="2"/>
  <c r="O70" i="2"/>
  <c r="P70" i="2"/>
  <c r="Q70" i="2"/>
  <c r="E70" i="2"/>
  <c r="F33" i="2" l="1"/>
  <c r="G33" i="2"/>
  <c r="H33" i="2"/>
  <c r="I33" i="2"/>
  <c r="J33" i="2"/>
  <c r="K33" i="2"/>
  <c r="L33" i="2"/>
  <c r="M33" i="2"/>
  <c r="N33" i="2"/>
  <c r="O33" i="2"/>
  <c r="P33" i="2"/>
  <c r="Q33" i="2"/>
  <c r="E33" i="2"/>
  <c r="N99" i="2" l="1"/>
  <c r="H99" i="2"/>
  <c r="G99" i="2"/>
  <c r="G46" i="2"/>
  <c r="H46" i="2"/>
  <c r="I46" i="2"/>
  <c r="I99" i="2" s="1"/>
  <c r="J46" i="2"/>
  <c r="J99" i="2" s="1"/>
  <c r="K46" i="2"/>
  <c r="K99" i="2" s="1"/>
  <c r="L46" i="2"/>
  <c r="L99" i="2" s="1"/>
  <c r="M46" i="2"/>
  <c r="M99" i="2" s="1"/>
  <c r="N46" i="2"/>
  <c r="O46" i="2"/>
  <c r="O99" i="2" s="1"/>
  <c r="P46" i="2"/>
  <c r="P99" i="2" s="1"/>
  <c r="Q46" i="2"/>
  <c r="Q99" i="2" s="1"/>
  <c r="E46" i="2"/>
  <c r="E99" i="2" s="1"/>
  <c r="F43" i="2"/>
  <c r="F38" i="2"/>
  <c r="F36" i="2"/>
  <c r="F46" i="2" l="1"/>
  <c r="F99" i="2" s="1"/>
</calcChain>
</file>

<file path=xl/sharedStrings.xml><?xml version="1.0" encoding="utf-8"?>
<sst xmlns="http://schemas.openxmlformats.org/spreadsheetml/2006/main" count="658" uniqueCount="342">
  <si>
    <t>PLAN OPERATIVO INSTITUCIONAL 2013</t>
  </si>
  <si>
    <t>Pliego</t>
  </si>
  <si>
    <t>Dependencia</t>
  </si>
  <si>
    <t>Proyecto</t>
  </si>
  <si>
    <t>Componente/Acción/Actividad/Tarea</t>
  </si>
  <si>
    <t>Programación Financiera Anual 2013</t>
  </si>
  <si>
    <t>Programación Fínanciera Mensual Año 2013</t>
  </si>
  <si>
    <t>Enero</t>
  </si>
  <si>
    <t>Febrero</t>
  </si>
  <si>
    <t xml:space="preserve">Marzo </t>
  </si>
  <si>
    <t>Abril</t>
  </si>
  <si>
    <t xml:space="preserve">Mayo </t>
  </si>
  <si>
    <t>Junio</t>
  </si>
  <si>
    <t>Julio</t>
  </si>
  <si>
    <t>Agosto</t>
  </si>
  <si>
    <t>Setiembre</t>
  </si>
  <si>
    <t>Octubre</t>
  </si>
  <si>
    <t>Noviembre</t>
  </si>
  <si>
    <t>Diciembre</t>
  </si>
  <si>
    <t>Actividad 1.1.1</t>
  </si>
  <si>
    <t>Actividad 1.1.2</t>
  </si>
  <si>
    <t>TOTAL</t>
  </si>
  <si>
    <t xml:space="preserve">FORMULARIO Nº 6 : PROGRAMACIÓN FINANCIERA EN CONSERVACIÓN REGION AMAZONAS </t>
  </si>
  <si>
    <t>ACTIVIDAD 1.1.1.1 MANTENIMIENTO DE BIENES, EQUIPOS E INFRAESTRUCTURA</t>
  </si>
  <si>
    <t>ACTIVIDAD 1.1.2.1 PATRULLAJE Y VIGILANCIA PARA LA PROTECCIÓN DE AREAS NATURALES PROTEGIDAS.</t>
  </si>
  <si>
    <t xml:space="preserve">INDICADOR </t>
  </si>
  <si>
    <t>BIENES, INFRAESTRUCTURA Y EQUIPOS QUE RECIBEN MANTENIMIENTO ADECUADO.</t>
  </si>
  <si>
    <t>NÚMERO DE PATRULLAJES EJECUTADOS</t>
  </si>
  <si>
    <t>UNIDAD</t>
  </si>
  <si>
    <t>PATRULLAJE</t>
  </si>
  <si>
    <t>UNIDAD DE MEDIDA</t>
  </si>
  <si>
    <t>CANTIDAD</t>
  </si>
  <si>
    <t>Dependencia: PROFONANPE</t>
  </si>
  <si>
    <r>
      <t xml:space="preserve">Proyecto: </t>
    </r>
    <r>
      <rPr>
        <sz val="9"/>
        <rFont val="Arial"/>
        <family val="2"/>
      </rPr>
      <t>Estrategias de Comunicación SICRE</t>
    </r>
  </si>
  <si>
    <r>
      <t xml:space="preserve">Objetivo del Proyecto: </t>
    </r>
    <r>
      <rPr>
        <sz val="9"/>
        <rFont val="Arial"/>
        <family val="2"/>
      </rPr>
      <t>Implementación y eficiencia de las diferentes estrategias de comunicación.</t>
    </r>
  </si>
  <si>
    <r>
      <t xml:space="preserve">Meta: </t>
    </r>
    <r>
      <rPr>
        <sz val="9"/>
        <rFont val="Arial"/>
        <family val="2"/>
      </rPr>
      <t>Sensibilizar a los medios de información y a  la población sobre la responabilidad e importancia del medio ambiente.</t>
    </r>
  </si>
  <si>
    <t>VISITA</t>
  </si>
  <si>
    <t>TOTAL COMPONENTE COMUNICACIONES  AÑO 2013</t>
  </si>
  <si>
    <t>MANTENIMIENTO DE BIENES, EQUIPOS E INFRAESTRUCTURA</t>
  </si>
  <si>
    <t>PATRULLAJE Y VIGILANCIA PARA LA PROTECCIÓN DE AREAS NATURALES PROTEGIDAS.</t>
  </si>
  <si>
    <t>Numero de patrullajes ejecutados</t>
  </si>
  <si>
    <t>FORTALECIMIENTO DE LAS ORGANIZACIONES QUE PARTICIPAN EN LA GESTION DE LA CONSERVACION DE LOS RRNN Y DB EN ANP</t>
  </si>
  <si>
    <t>Actores estrategicos que reciben asistencia y/o capacitación del SERNANP</t>
  </si>
  <si>
    <t>Actividad 1.1.3</t>
  </si>
  <si>
    <t xml:space="preserve">SANTUARIO NACIONAL CORDILLERA DE COLAN </t>
  </si>
  <si>
    <t>CAPACITACION</t>
  </si>
  <si>
    <t>OBJETIVO GENERAL: Conducir y gestionar el SICRE Amazonas, priorizando los 02 sitios priorizados de intervención entre el Gobierno Regional Amazonas y el PRONANP.</t>
  </si>
  <si>
    <r>
      <rPr>
        <b/>
        <sz val="8"/>
        <color theme="1"/>
        <rFont val="Arial"/>
        <family val="2"/>
      </rPr>
      <t xml:space="preserve">Objetivo estratégico 1:  </t>
    </r>
    <r>
      <rPr>
        <b/>
        <sz val="8"/>
        <color rgb="FF000000"/>
        <rFont val="Arial"/>
        <family val="2"/>
      </rPr>
      <t xml:space="preserve">Identificación de las modalidades de conservación en los  ámbitos de intervención de los 2 SPC identificados.  </t>
    </r>
  </si>
  <si>
    <r>
      <rPr>
        <b/>
        <sz val="8"/>
        <color theme="1"/>
        <rFont val="Arial"/>
        <family val="2"/>
      </rPr>
      <t>Objetivo estratégico 2:  Liderar el Grupo Tecnico de Diversidad Biológica de la CAR y la intervención ordenada en el territorio de los aliados e instituciones que trabajan en conservación</t>
    </r>
    <r>
      <rPr>
        <b/>
        <sz val="8"/>
        <color rgb="FF000000"/>
        <rFont val="Arial"/>
        <family val="2"/>
      </rPr>
      <t xml:space="preserve">  </t>
    </r>
  </si>
  <si>
    <t>Componente: Comunicación</t>
  </si>
  <si>
    <t>Componente: Cordinación SICRE</t>
  </si>
  <si>
    <t xml:space="preserve">Actividad 1: PUBLICIDAD </t>
  </si>
  <si>
    <t>Actividad.2: MULTIMEDIA</t>
  </si>
  <si>
    <t>Actividad 3: TALLERES</t>
  </si>
  <si>
    <t>Actividad 4: EVENTOS COMUNICACIÓN</t>
  </si>
  <si>
    <t>Actividad 5:VISITA A LAS AREAS DE CONSERVACIÓN</t>
  </si>
  <si>
    <t>1.1. Elaboración y revisión del expediente técnico  para la propuesta de modalidades de conservación según los estudios biológicos y sociales.</t>
  </si>
  <si>
    <t xml:space="preserve">1.2. Conducir los procesos de consulta en las poblaciones del ámbito de intervención, de manera participativa e informada  </t>
  </si>
  <si>
    <t>1.3. Preparar y presentar al SERNANP los expdeientes técnicos asi como los mapas  requeridos, para la creación de ACR de acuerdo a la normatividad vigente</t>
  </si>
  <si>
    <t>2.1 Conducir las Reuniones trimestrales del Grupo Técnico de Biodiversidad</t>
  </si>
  <si>
    <t>2.2 Consolidar la Plataforma Institucional de Apoyo al SICRE, así como reglamentar las funciones de esta organización, en coordinación con la Gerencia RENAMA.</t>
  </si>
  <si>
    <t>2.3 Realizar visitas a todas las áreas que conforman el SICRE-Amazonas, manteniendo actualizada una base de datos de todas y cada una de las ANPs y otras formas de conservación.</t>
  </si>
  <si>
    <t>2.4 Revisar propuestas de conservación de los aliados y otras instituciones que  integran la Plataforma, para su remisión al SERNANP</t>
  </si>
  <si>
    <t xml:space="preserve">2.5 Revisar los productos del Comunicador y Coordinar la intervención y actuación del especialista en Gestión Participativa así como de los especialistas en Educación Ambiental </t>
  </si>
  <si>
    <t>Objetivo estratégico 3:  Elaboración de expedientes para ACR y otras modalidades de conservación priorizados por RENAMA y  Plataforma SICRE.</t>
  </si>
  <si>
    <t xml:space="preserve">3.1 Revision y Gestión del  Expediente Técnico de  Area de Conservación NACIENTES DE LAS CATARATAS DE GOCTA, CHINATA Y YUMBILLA. </t>
  </si>
  <si>
    <t xml:space="preserve">3.2  Revision y Gestión del  Expediente Técnico para ACR de  Area priorizada para ala conservación de MONTE ALEGRE. </t>
  </si>
  <si>
    <t xml:space="preserve">3.3  Revision y Gestión del  Expediente Técnico de  Area de Conservación BOSQUES SECOS DEL MARAÑÓN Coordinando con el Gobierno Regional de Cajamarca para una propuesta de área de conservación Birregional  </t>
  </si>
  <si>
    <t>Objetivo estratégico 4: Apoyar y revisar junto con los integrantes de la Plataforma, las propuestas de áreas de conservación Privada o Comunal en el ámbito regional</t>
  </si>
  <si>
    <t xml:space="preserve">4.1 Analisis de la posibilidad de establecer ACP u otras modalidades de conservación en predios comunales y de propietarios individuales ante el interés de conservación </t>
  </si>
  <si>
    <t>4.2 Ayudar y coordinar la elaboración de expedientes para creación de nuevas ACP y otras modalidades de conservación de interés de los privados .</t>
  </si>
  <si>
    <t>Objetivo estratégico 5:  Incidencia en el Gobierno Regional Amazonas y Ante el SERNANP para la aprobación de expedientes y creación de nuevas áreas de conservación</t>
  </si>
  <si>
    <t xml:space="preserve">5.1 Desarrollar talleres de capacitación  y reuniones informativas a los periodistas y autoridades de la región sobre la importancia del SICRE y su contribución a mejorar la calidad de vida de la población </t>
  </si>
  <si>
    <t>5.2 Hacer incidencia  y seguimiento  a la gestión de los expedientes técnicos que se presenten al SERNANP</t>
  </si>
  <si>
    <t xml:space="preserve">5.3  Realizar  campañas de difusión en la población  especialmente en los ámbitos de las áreas propuestas y de los objetos que se pretende conservar  </t>
  </si>
  <si>
    <t>Expediente</t>
  </si>
  <si>
    <t>Presentación expedientes al SERNANP</t>
  </si>
  <si>
    <t xml:space="preserve">Reuniones y talleres en Distritos y CCPP aledaños a propuesta de conservacións </t>
  </si>
  <si>
    <t>Actas</t>
  </si>
  <si>
    <t>Expediente con contenidos requeridos por SERNANP</t>
  </si>
  <si>
    <t xml:space="preserve">Actas de reuniones </t>
  </si>
  <si>
    <t>Reglamento de organización y funciones Plataforma aprobado</t>
  </si>
  <si>
    <t>Reglamento</t>
  </si>
  <si>
    <t xml:space="preserve">Conducir registro de ANPES y Otras modalidades, identificando problematica </t>
  </si>
  <si>
    <t>Informe de Viaje</t>
  </si>
  <si>
    <t>Revisión de expedientes de ACP u otras modalidades</t>
  </si>
  <si>
    <t>Seguimiento actividades del los responsables de Gestión Participativa y Comunicación</t>
  </si>
  <si>
    <t>Informes</t>
  </si>
  <si>
    <t>Revisión de expediente para Area de Conservación Regional</t>
  </si>
  <si>
    <t>Revisión de expediente para Zona Reservada</t>
  </si>
  <si>
    <t xml:space="preserve">Reuniones informativas y de capacitación en comunidades </t>
  </si>
  <si>
    <t>Capacitación</t>
  </si>
  <si>
    <t xml:space="preserve">Elaboración de difusión sobre ACP y otras modalidades </t>
  </si>
  <si>
    <t xml:space="preserve">Cartilla </t>
  </si>
  <si>
    <t xml:space="preserve">Talleres de Capacitación con autoridades y periodistas </t>
  </si>
  <si>
    <t xml:space="preserve">Memoria y registro </t>
  </si>
  <si>
    <t xml:space="preserve">Elaboracion de documentos de respaldo a gestión de áreas </t>
  </si>
  <si>
    <t>Documento</t>
  </si>
  <si>
    <t>Talleres de Difusión a las poblaciones aledañas a los sitios a conservar</t>
  </si>
  <si>
    <t>talleres</t>
  </si>
  <si>
    <t>TOTAL COMPONENTE COORDINACIÓN SICRE</t>
  </si>
  <si>
    <t>Documento actualizado</t>
  </si>
  <si>
    <t>Plan</t>
  </si>
  <si>
    <t>Actividad ejecutada</t>
  </si>
  <si>
    <t>Nivel de logro/resultados</t>
  </si>
  <si>
    <t>Mapa</t>
  </si>
  <si>
    <t>lideres capacitados</t>
  </si>
  <si>
    <t>Taller</t>
  </si>
  <si>
    <t>Organizaciones capacitadas</t>
  </si>
  <si>
    <t>Cumplimiento de actividades</t>
  </si>
  <si>
    <t>Planes actualizado</t>
  </si>
  <si>
    <t>Organizaciones formalizadas</t>
  </si>
  <si>
    <t>Perfil</t>
  </si>
  <si>
    <t>Concurso de proyectos</t>
  </si>
  <si>
    <t>Ejecucion de proyectos</t>
  </si>
  <si>
    <t>Rotafolio impreso</t>
  </si>
  <si>
    <t>Rotafolio</t>
  </si>
  <si>
    <t>Proyectos priorizados</t>
  </si>
  <si>
    <t>Perfiles de proyecto elaborados</t>
  </si>
  <si>
    <t>Busqueda de financiamiento</t>
  </si>
  <si>
    <t>Componente: Gestion Participativa</t>
  </si>
  <si>
    <t>1.1 Actualizacion de plan de intervencion</t>
  </si>
  <si>
    <t xml:space="preserve">1.2 Seguimiento de ejecucion de actividades </t>
  </si>
  <si>
    <t xml:space="preserve">1.3 Evaluacion de proceso </t>
  </si>
  <si>
    <t xml:space="preserve"> 2.8 Seguimiento y Monitoreo en la formalizacion de organizaciones</t>
  </si>
  <si>
    <t xml:space="preserve"> 2.12. Seguimiento y monitoreo a la ejecucion de proyectos</t>
  </si>
  <si>
    <t>2.14. Elaboracion de rotafolio de GP</t>
  </si>
  <si>
    <t>Informe</t>
  </si>
  <si>
    <t>Mapa de actores actualizado</t>
  </si>
  <si>
    <t>2.2 Evaluacion y actualización de Stakeholders</t>
  </si>
  <si>
    <t xml:space="preserve">2.3 Taller de capacitacion a lideres en Gestion Participativa </t>
  </si>
  <si>
    <t>2.4. Taller de capacitacion a organizaciones  en Gestion Participativa</t>
  </si>
  <si>
    <t xml:space="preserve">2.5 Seguimiento y monitorieo de avances en Gestión Participativa </t>
  </si>
  <si>
    <t>2.7 Actualizacion de instrumentos de gestion  de las organizaciones</t>
  </si>
  <si>
    <t xml:space="preserve"> 2.9 Identificacion de iniciativas y  formulación de perfiles de proyectos sostenibles</t>
  </si>
  <si>
    <t>Actividad 1. Fortalecimiento de Plataforma Institucional</t>
  </si>
  <si>
    <t>Actividad 2. Fortalecimiento lideres y Organizaciones</t>
  </si>
  <si>
    <t>Certificación</t>
  </si>
  <si>
    <t>Perfil de proyecto</t>
  </si>
  <si>
    <t>2.11. Concurso de proyectos</t>
  </si>
  <si>
    <t>2.12. Ejecución de los Proyectos del PAES</t>
  </si>
  <si>
    <t>Implementación de Proyectos</t>
  </si>
  <si>
    <t>Actividad 3. Coordinación y fortalecimiento de Gobiernos Locales</t>
  </si>
  <si>
    <t>3.2 Actualizacion de instrumentos  de gestion (planes y otros)</t>
  </si>
  <si>
    <t xml:space="preserve">3.3. Identificacion de proyectos que pueden implementarse en su jurisdicción y en torno a las Areas de Conservación </t>
  </si>
  <si>
    <t>3.6.Elaboracion de manual para la Gestión Participativa</t>
  </si>
  <si>
    <t>Impresión  de Manual resumido de PAES</t>
  </si>
  <si>
    <t>Manual</t>
  </si>
  <si>
    <t>3.4. Apoyo y orientación en la elaboracion de perfiles de proyectos</t>
  </si>
  <si>
    <t xml:space="preserve">3.5.Getion de proyectos </t>
  </si>
  <si>
    <t>Acuerdos</t>
  </si>
  <si>
    <t xml:space="preserve">Instrumentos existentes </t>
  </si>
  <si>
    <t>1.1 Publicidad impresa</t>
  </si>
  <si>
    <t xml:space="preserve"> 2.1 Publicidad y difusión </t>
  </si>
  <si>
    <t>3.1 Talleres de concientización a la población</t>
  </si>
  <si>
    <t xml:space="preserve">3.2 Talleres de Capacitación y sensibilización a docentes </t>
  </si>
  <si>
    <t>4.1 Concursos de poesia y cuentos</t>
  </si>
  <si>
    <t xml:space="preserve">5.1 Seguimiento y recojo de material fotográfico y fílmico en Áreas </t>
  </si>
  <si>
    <t>Material publicitario impreso</t>
  </si>
  <si>
    <t xml:space="preserve">Material multimedia </t>
  </si>
  <si>
    <t>Taller de Vigilancia Comunal</t>
  </si>
  <si>
    <t>Taller maestros por la conservación</t>
  </si>
  <si>
    <t>Concursos</t>
  </si>
  <si>
    <t>Unidad</t>
  </si>
  <si>
    <t xml:space="preserve">PROGRAMACIÓN FINANCIERA EN CONSERVACIÓN DE LA REGION AMAZONAS </t>
  </si>
  <si>
    <t xml:space="preserve">Componente: PROYECTO FORTALECIMIENTO DE LA GESTIÓN AMBIENTAL REGIONAL </t>
  </si>
  <si>
    <t>OBJETIVO GENERAL: Implementación de la infraestructura física y Equipamiento Tecnológico de la Gerencia Regional de Recursos Naturales y Gestión del Medio Ambiente.</t>
  </si>
  <si>
    <r>
      <rPr>
        <b/>
        <sz val="8"/>
        <color theme="1"/>
        <rFont val="Arial"/>
        <family val="2"/>
      </rPr>
      <t>Objetivo estratégico 1: Implementación de Infraestructura Física para el monitoreo de los Recursos Naturales por parte de la Gerencia Regional de Recursos Naturales y Gestión del Medio Ambiente.</t>
    </r>
    <r>
      <rPr>
        <b/>
        <sz val="8"/>
        <color rgb="FF000000"/>
        <rFont val="Arial"/>
        <family val="2"/>
      </rPr>
      <t xml:space="preserve">.  </t>
    </r>
  </si>
  <si>
    <t>1.1 Implementacion de Centros de Interpretación</t>
  </si>
  <si>
    <t xml:space="preserve">1.2. Implementación de Garitas de Control  </t>
  </si>
  <si>
    <t>1.3. Implementacion de Centros de Rescate</t>
  </si>
  <si>
    <t>Centro Interperetación</t>
  </si>
  <si>
    <t>Garita</t>
  </si>
  <si>
    <t>Centro Rescate</t>
  </si>
  <si>
    <t>Objetivo Estratégico 2: Implementación de Equipamiento para el monitoreo de los Recursos Naturales por parte de la Gerencia Regional de Recursos Naturales y Gestión del Medio Ambiente</t>
  </si>
  <si>
    <t>2.1. Implementacion de Nodo Regional SICRE.</t>
  </si>
  <si>
    <t>2.2. Implementación Interconexion Satelital (3 Estaciones Meteorologicas 01 centros de interpretacion, 01 oficina Condorcanqui, 01 Almacen de Comiso)</t>
  </si>
  <si>
    <t>Objetivo estratégico 3:  Asistencia técnica en Sistemas de Información, Recursos Naturales, Gestión Ambiental y Bosques y Fauna</t>
  </si>
  <si>
    <t>3.1Asistencia técnica para implementación de servicios de plataforma SICRE</t>
  </si>
  <si>
    <t>4.1 Diseño de trípticos sobre Sistemas Regionales de Información, Conservación, Gestión Ambiental y Manejo de bosques y Fauna</t>
  </si>
  <si>
    <t>4.2 Campaña de sensibilización(gigantografías, paneles, carteles, etc.) sobre servicios de Sistemas Regionales de Información, Conservación, Gestión Ambiental y Manejo de bosques y Fauna</t>
  </si>
  <si>
    <t>5.1 Concursos anuales con temas sobre Sistemas Regionales de Información, Conservación, Gestión Ambiental y Manejo de bosques y Fauna</t>
  </si>
  <si>
    <t>5.2 Elaboración de material didáctico sobre Sistemas Regionales de Información, Conservación, Gestión Ambiental y Manejo de bosques y Fauna</t>
  </si>
  <si>
    <t>TOTAL COMPONENTE FORTALECIMIENTO DE LA GESTIÓMN AMBIENTAL REGIONAL</t>
  </si>
  <si>
    <t>NODO</t>
  </si>
  <si>
    <t xml:space="preserve">Interconexcion </t>
  </si>
  <si>
    <t>Global</t>
  </si>
  <si>
    <t>Concurso</t>
  </si>
  <si>
    <t>Objetivo Estratégico 4. Implementación de plan de medios y materiales para generar y brindar cultura ambiental en la población</t>
  </si>
  <si>
    <t>Centro de Interpretación del SICRE Funcionando</t>
  </si>
  <si>
    <t>Garitas implementadas</t>
  </si>
  <si>
    <t>Centro de rescate funcionando</t>
  </si>
  <si>
    <t xml:space="preserve">Implementación y Funcionamiento del SICRE </t>
  </si>
  <si>
    <t>Interconexión satelital funcionando</t>
  </si>
  <si>
    <t>SICRE se posesiona, con apoyo de Plataforma</t>
  </si>
  <si>
    <t xml:space="preserve">Implementación campañas de sensibilización </t>
  </si>
  <si>
    <t>Elaboración de Material de difusión</t>
  </si>
  <si>
    <t>Realización de Concursos</t>
  </si>
  <si>
    <t>Elaboración Material Didáctico</t>
  </si>
  <si>
    <t>Componente: PROYECTO ORDENAMIENTO TERRITORIAL</t>
  </si>
  <si>
    <t>Componente: PROYECTO DESARROLLO DEL CONVENIO CAF, MINAG,ARA</t>
  </si>
  <si>
    <t>Objetivo General: Elaboración del Plan de Ordenamiento Territorial e implementación del Ordenamiento Territorial</t>
  </si>
  <si>
    <t>Objetivo General:  Fortalecimiento de la Autoridad Forestal del Gobierno Regional</t>
  </si>
  <si>
    <t>Componente: PROYECTO DE EDUCACIÓN Y CULTURA AMBIENTAL</t>
  </si>
  <si>
    <t xml:space="preserve">Objetivo General:  Ampliar los servicios de Educción Ambiental además de Chachapoyas y Rodriguez de Mendoza a las Provincias de Utcubamba y Luya </t>
  </si>
  <si>
    <t xml:space="preserve">Componente: PROGRAMA DE REFORESTACIÓN REGIONAL </t>
  </si>
  <si>
    <t>Objetivo General:  Recuperar suelos de aptitud forestal en las provincias de Luya, Utcubamba,hapoyas y Rodríguez de Mendoza</t>
  </si>
  <si>
    <t xml:space="preserve">Componente: CONVENIOS CON OTRAS INSTITUCIONES Y COOPERANTES  </t>
  </si>
  <si>
    <t xml:space="preserve">Objetivo General: Fortalecer el Sistema de Conservación Regional y el adecuado uso de los Recursos Naturales </t>
  </si>
  <si>
    <t>1.2 Convenio con NCI para realizar estudios biológicos y apoyo al SICRE</t>
  </si>
  <si>
    <t>1.5.  Convenio con SIERRA NORTE para realizar estudios biológicos y apoyo al SICRE</t>
  </si>
  <si>
    <t xml:space="preserve">Conservación de los bosques en CC NN y CC Campesinas </t>
  </si>
  <si>
    <t xml:space="preserve"> Has.</t>
  </si>
  <si>
    <t>Convenio</t>
  </si>
  <si>
    <t xml:space="preserve">1.1 Elaboración del Perfil del OT con Recursos del GORE Amazonas </t>
  </si>
  <si>
    <t>Perfil Aprobado</t>
  </si>
  <si>
    <t>perfil</t>
  </si>
  <si>
    <t>1.2. Convenio con Programa Nacional de Conservación de Bosques para elaboración estudio definitivo OT</t>
  </si>
  <si>
    <t>Elaboración Estudio</t>
  </si>
  <si>
    <t>TOTAL COMPONENTE: PROYECTO DE ORDENAMIENTO TERRITORIAL</t>
  </si>
  <si>
    <t xml:space="preserve">1.. Convenio con CAF, MINAG y ARA Amazonas para fortalecieminto de la gestión y control forestal </t>
  </si>
  <si>
    <t xml:space="preserve">Dirección Forestal del ARA se consolida </t>
  </si>
  <si>
    <t>TOTAL COMPONENTE CONVENIO CAF; MINAG;ARA</t>
  </si>
  <si>
    <t>SICRE se posesiona, con apoyo de Apeco</t>
  </si>
  <si>
    <t>SICRE se posesiona, con apoyo de NCI</t>
  </si>
  <si>
    <t>SICRE se posesiona, con apoyo de PDRS _GIZ</t>
  </si>
  <si>
    <t>SICRE se posesiona, con apoyo de ECOAN</t>
  </si>
  <si>
    <t>SICRE se posesiona, con apoyo de Sierra Norte</t>
  </si>
  <si>
    <t>SICRE se posesiona, con apoyo del FIP</t>
  </si>
  <si>
    <t>Balsas-Marañón  Expediente Completo-seguimiento</t>
  </si>
  <si>
    <t>Temas productivos-Marañón ACR</t>
  </si>
  <si>
    <t>ACR Gocta -Seguimiento de expediente con GIZ</t>
  </si>
  <si>
    <t>Monte Allegre-Expediente? Concurso pendente</t>
  </si>
  <si>
    <t>Vilaya Condorpuna Shipago, y Vista Alegre-mapas-SIG,</t>
  </si>
  <si>
    <t>Molinopampa-Centro de Producción y Información</t>
  </si>
  <si>
    <t>Producción de Miel</t>
  </si>
  <si>
    <t>ACP Chilchos-seguimiento expediente, biohuertos, y sistema de communicación</t>
  </si>
  <si>
    <t>Formalización de Red de Áreas</t>
  </si>
  <si>
    <t>Apoyo en mapas para red</t>
  </si>
  <si>
    <t>Apóyo técnico en mejores prácticas de manejo</t>
  </si>
  <si>
    <t>Valle de Colpa-</t>
  </si>
  <si>
    <t>Actividad 1.</t>
  </si>
  <si>
    <t>Actividad 2</t>
  </si>
  <si>
    <t>Actividad 3</t>
  </si>
  <si>
    <t>Actividad 4. Eco-negocios-</t>
  </si>
  <si>
    <t>Amazonas Corazon Verde-eco-negocios</t>
  </si>
  <si>
    <t>Actividad 5. Red de Areas de Conservacion</t>
  </si>
  <si>
    <t>Actividad 6. Concesiones para conservación</t>
  </si>
  <si>
    <t>3 nuevos lugares para CC, expedientes completos</t>
  </si>
  <si>
    <t>TOTAL NCI</t>
  </si>
  <si>
    <t>TOTAL COMPONENTE PROYECTO DE EDUCACION Y CULTURA AMBIENTAL</t>
  </si>
  <si>
    <t>TOTAL COMPONENTE PROGRAMA DE REFORESTACIÓN REGIONAL</t>
  </si>
  <si>
    <t>TOTAL COMPONENTE CONVENIOS CON OTRAS INSTITUCIONES Y COOPERANTES</t>
  </si>
  <si>
    <t>PROGRAMA DESARROLLO RURAL SOSTENIDO -GIZ</t>
  </si>
  <si>
    <t>TOTAL  PDRS-GIZ</t>
  </si>
  <si>
    <t>TOTAL  APECO</t>
  </si>
  <si>
    <t xml:space="preserve">SIERRA NORTE </t>
  </si>
  <si>
    <t>TOTAL  SIERRA NORTE</t>
  </si>
  <si>
    <t>Naturaleza y Cultura Internacional (NCI)</t>
  </si>
  <si>
    <t>ECOSISTEMAS ANDINOS</t>
  </si>
  <si>
    <t>TOTAL  ECOAN</t>
  </si>
  <si>
    <t>ASOCIACION PERUANA PARA LA CONSERVACIÓN DE LA NATURALEZA</t>
  </si>
  <si>
    <t>Componente: EDUCACION AMBIENTAL</t>
  </si>
  <si>
    <t>Objetivo general: Implementar acciones de educación ambiental en las instituciones educativas de Vilaya y Vista Alegre en generación de valores a partir del cambio de actitudes en niños y jóvenes, fortaleciendo su identidad cultural y pertenencia del territorio en un mosaico con diferentes modalidades de conservación.</t>
  </si>
  <si>
    <t>TOTAL COMPONENTE EDUCACION AMBIENTAL</t>
  </si>
  <si>
    <t>TOTAL COMPONENTE GESTION PARTICIPATIVA</t>
  </si>
  <si>
    <t xml:space="preserve">Objetivo estratégico 1. SENSIBILIZACIÓN.  </t>
  </si>
  <si>
    <t>1.2.Impulsar una campaña amplia de movilización e información de las Instituciones Educativas en fechas ambientales claves para el ámbito.</t>
  </si>
  <si>
    <t>1.1.Elaboración de material de difusión (calendario ambiental, fichas de especies amenazadas, fichas de manejo de recursos naturales, etc.)</t>
  </si>
  <si>
    <t>Objetivo estratégico 2. Elaboración de Material Educativo</t>
  </si>
  <si>
    <t>2.1. Impulsar una campaña amplia de movilización e información de las Instituciones Educativas en fechas ambientales claves para el ámbito.</t>
  </si>
  <si>
    <t>Objetivo Estratégico 3. Capacitación</t>
  </si>
  <si>
    <t xml:space="preserve">Objetivo Estratégico 4. Entorno Institucional </t>
  </si>
  <si>
    <t>Objetivo Estratégico 5.  Seguimiento y evaluación.</t>
  </si>
  <si>
    <t xml:space="preserve">5.1. Información  de los avances de la consultoría en forma periódica </t>
  </si>
  <si>
    <t>3.2. Coordinación y capacitación a especialistas de UGEL y docentes en el uso y aplicación de los materiales educativos y de sensibilización.</t>
  </si>
  <si>
    <t>4.1. Implementación del proyecto con las Direcciones Regionales de Educación y las UGELes para su adecuada implementación.</t>
  </si>
  <si>
    <t xml:space="preserve">4.2. El proyecto Piloto se enmarcara en los Planes Regionales de Educación Ambiental </t>
  </si>
  <si>
    <t>4.3.Fortalecer las áreas de Educación Ambiental de las Gerencias de RENAMA ó de la ARA</t>
  </si>
  <si>
    <t>4.4.Identificar mecanismos de sostenibilidad de la propuesta piloto.</t>
  </si>
  <si>
    <t>Componente: PAGO DE CONSULTORES</t>
  </si>
  <si>
    <t xml:space="preserve">TOTAL COMPONENTE PAGO DE CONSULTORES </t>
  </si>
  <si>
    <t>1.2 Especialista en Gestión Participativa</t>
  </si>
  <si>
    <t>1.3 Comunicador</t>
  </si>
  <si>
    <t>1.4 Educador ambiental en Vista Alegre</t>
  </si>
  <si>
    <t>1.5. Educador Ambiental en VICONSHI</t>
  </si>
  <si>
    <t>CONTRATO CON GORE AMAZ.</t>
  </si>
  <si>
    <t>Contrato PROFONANPE</t>
  </si>
  <si>
    <t>Consultor</t>
  </si>
  <si>
    <t>1.1. Coordinador  SICRE *</t>
  </si>
  <si>
    <r>
      <t xml:space="preserve">Proyecto:  Fortalecimiento del </t>
    </r>
    <r>
      <rPr>
        <sz val="9"/>
        <rFont val="Arial"/>
        <family val="2"/>
      </rPr>
      <t>SICRE Amazonas</t>
    </r>
  </si>
  <si>
    <t>Objetivo del Proyecto: Fortalecer la gestión del SICRE del Gobierno Regional Amazonas.</t>
  </si>
  <si>
    <t xml:space="preserve"> PROGRAMACIÓN FINANCIERA EN LA GESTIÓN DEL SICRE DE LA REGION AMAZONAS </t>
  </si>
  <si>
    <t>Material impreso</t>
  </si>
  <si>
    <t xml:space="preserve">Moviulizaciones y pasacalles con motivos ambientales </t>
  </si>
  <si>
    <t xml:space="preserve">Coordinacion en IE para ceIelebraciones ambientales </t>
  </si>
  <si>
    <t>Celebración</t>
  </si>
  <si>
    <t>3.1. Capacitación a la Comunidad Educativa en aspectos referidos a la conservación y manejo de la diversidad biológica con el empleo de las diferentes modalidades de conservación.</t>
  </si>
  <si>
    <t xml:space="preserve">Capacitación a Padres de familia Docentes y Alumnos </t>
  </si>
  <si>
    <t>Talleres</t>
  </si>
  <si>
    <t>Capacitación a Docentes en uso de materiales eduactivos y Guia de Ed. Amb.</t>
  </si>
  <si>
    <t xml:space="preserve">Coordinación con Direcciones y UGELES </t>
  </si>
  <si>
    <t>Coordinación</t>
  </si>
  <si>
    <t>Publicación de ordenanza Regional</t>
  </si>
  <si>
    <t>Ordenanza Regional</t>
  </si>
  <si>
    <t>Elaboración de materiales e implementación Guia Educativa</t>
  </si>
  <si>
    <t xml:space="preserve">Coordinaciones </t>
  </si>
  <si>
    <t xml:space="preserve">Entrevistas </t>
  </si>
  <si>
    <t>Preparacion de Informes y seguimiento</t>
  </si>
  <si>
    <t>5. Monitoreo por la Dirección o Gerencia Regional de Educación y RENAMA</t>
  </si>
  <si>
    <t>Consultas y Monitoreo</t>
  </si>
  <si>
    <t>PRESUPUESTO TOTAL PRONAN Y GORE AMAZONAS</t>
  </si>
  <si>
    <r>
      <t>*</t>
    </r>
    <r>
      <rPr>
        <b/>
        <sz val="12"/>
        <color theme="1"/>
        <rFont val="Calibri"/>
        <family val="2"/>
        <scheme val="minor"/>
      </rPr>
      <t xml:space="preserve"> Pago de Coordinador asume Gobierno Regional Amazonas </t>
    </r>
  </si>
  <si>
    <t>PLAN OPERATIVO ANUAL 2013</t>
  </si>
  <si>
    <r>
      <rPr>
        <b/>
        <sz val="10"/>
        <color theme="1"/>
        <rFont val="Arial"/>
        <family val="2"/>
      </rPr>
      <t xml:space="preserve">Objetivo estratégico 1:  </t>
    </r>
    <r>
      <rPr>
        <b/>
        <sz val="10"/>
        <color rgb="FF000000"/>
        <rFont val="Arial"/>
        <family val="2"/>
      </rPr>
      <t xml:space="preserve">Identificación de las modalidades de conservación en los  ámbitos de intervención de los 2 SPC identificados.  </t>
    </r>
  </si>
  <si>
    <r>
      <rPr>
        <b/>
        <sz val="10"/>
        <color theme="1"/>
        <rFont val="Arial"/>
        <family val="2"/>
      </rPr>
      <t>Objetivo estratégico 2:  Liderar el Grupo Tecnico de Diversidad Biológica de la CAR y la intervención ordenada en el territorio de los aliados e instituciones que trabajan en conservación</t>
    </r>
    <r>
      <rPr>
        <b/>
        <sz val="10"/>
        <color rgb="FF000000"/>
        <rFont val="Arial"/>
        <family val="2"/>
      </rPr>
      <t xml:space="preserve">  </t>
    </r>
  </si>
  <si>
    <t>ORGANIZACIÓN</t>
  </si>
  <si>
    <t xml:space="preserve"> RESERVA COMUNAL TUNTANAIN</t>
  </si>
  <si>
    <t xml:space="preserve"> RESERVA COMUNAL CHAYU NAIN</t>
  </si>
  <si>
    <t>ZONA RESERVADA RIO SANTIAGO</t>
  </si>
  <si>
    <t xml:space="preserve">PARQUE NACIONAL INCHIKAT MUJA CORDILLERA DEL CONDOR </t>
  </si>
  <si>
    <t>GESTION DE LA JEFATURA DEL ANP</t>
  </si>
  <si>
    <t xml:space="preserve">IMPLEMENTACION DEL PROGRAMA DE GUARDAPARQUES VOLUNTARIOS </t>
  </si>
  <si>
    <t>RESOLUCIÓN JEFATURAL  de reconocimiento</t>
  </si>
  <si>
    <t>RESOLUCIÓN</t>
  </si>
  <si>
    <t>AREAS NATURALES PROTEGIDAS POR EL ESTADO  DE LA REGION AMAZONAS</t>
  </si>
  <si>
    <t xml:space="preserve">HONORARIOS  </t>
  </si>
  <si>
    <t>PAGO ESSALUD</t>
  </si>
  <si>
    <t>1.7. Convenio con el PNUD para intervención en la  Reserva Comunal  TUNTANAIN de Condorcanqui</t>
  </si>
  <si>
    <t>1.1 Convenio con APECO para realizar estudios biológicos y apoyo al SICRE *</t>
  </si>
  <si>
    <t>1.3 Convenio con PDRS-GIZ  para realizar estudios biológicos y apoyo al SICRE *</t>
  </si>
  <si>
    <t>1.4  Convenio con ECOAN  para realizar estudios biológicos y posibilidad de Bonos de Crabono en futuras ACR *</t>
  </si>
  <si>
    <t>1.6. Convenio con FONDO ITALO PERUANO para realizar estudios biológicos y apoyo al SICRE *</t>
  </si>
  <si>
    <r>
      <t xml:space="preserve">1.7. Convenio con Programa Nacional de Gestión de Bosques y CC del MINAM, GIZ-PBC, Servicio Forestal de EE UU. FUNDECOR, USAID </t>
    </r>
    <r>
      <rPr>
        <b/>
        <sz val="8"/>
        <color theme="1"/>
        <rFont val="Arial"/>
        <family val="2"/>
      </rPr>
      <t>*</t>
    </r>
  </si>
  <si>
    <t xml:space="preserve">TOTAL </t>
  </si>
  <si>
    <r>
      <rPr>
        <b/>
        <sz val="9"/>
        <color theme="1"/>
        <rFont val="Arial"/>
        <family val="2"/>
      </rPr>
      <t>*</t>
    </r>
    <r>
      <rPr>
        <sz val="9"/>
        <color theme="1"/>
        <rFont val="Arial"/>
        <family val="2"/>
      </rPr>
      <t xml:space="preserve"> El monto considerado es una estimación, que  a inicios del año  2013 se pueden precisar mejor </t>
    </r>
  </si>
  <si>
    <t xml:space="preserve">Dsarrollo de </t>
  </si>
  <si>
    <t xml:space="preserve">NOTA:  las ONGS no tienen claro sus aportes para el próximo año, solicitan plazo para llenar al información a inicios del año 2013 </t>
  </si>
  <si>
    <t xml:space="preserve">TOTAL ANPES </t>
  </si>
  <si>
    <r>
      <rPr>
        <b/>
        <sz val="12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La Zona Reservada Rio Nieva, no cuenta con presupuesto, aquí se requiere el aporte de Cooperantes y Aliados </t>
    </r>
  </si>
  <si>
    <t>Proyecto:  Fortalecimiento del SICRE Amazonas</t>
  </si>
  <si>
    <t>1.6. Asistente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</si>
</sst>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_(* #,##0.00_);_(* \(#,##0.00\);_(* &quot;-&quot;??_);_(@_)"/>
    <numFmt numFmtId="165" formatCode="_-&quot;FR&quot;\ * #,##0_-;\-&quot;FR&quot;\ * #,##0_-;_-&quot;FR&quot;\ * &quot;-&quot;_-;_-@_-"/>
    <numFmt numFmtId="166" formatCode="_-&quot;FR&quot;\ * #,##0.00_-;\-&quot;FR&quot;\ * #,##0.00_-;_-&quot;FR&quot;\ * &quot;-&quot;??_-;_-@_-"/>
    <numFmt numFmtId="167" formatCode="\$#,##0\ ;\(\$#,##0\)"/>
    <numFmt numFmtId="168" formatCode="_([$€-2]\ * #,##0.00_);_([$€-2]\ * \(#,##0.00\);_([$€-2]\ * &quot;-&quot;??_)"/>
    <numFmt numFmtId="169" formatCode="_-* #,##0.00\ _€_-;\-* #,##0.00\ _€_-;_-* &quot;-&quot;??\ _€_-;_-@_-"/>
    <numFmt numFmtId="170" formatCode="_ &quot;$&quot;\ * #,##0_ ;_ &quot;$&quot;\ * \-#,##0_ ;_ &quot;$&quot;\ * &quot;-&quot;_ ;_ @_ "/>
    <numFmt numFmtId="171" formatCode="#,##0.00\ ;&quot; (&quot;#,##0.00\);&quot; -&quot;#\ ;@\ "/>
    <numFmt numFmtId="172" formatCode="_(* #,##0.00_);_(* \(#,##0.00\);_(* \-??_);_(@_)"/>
    <numFmt numFmtId="173" formatCode="0.00_ ;\-0.00\ 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u/>
      <sz val="9"/>
      <color indexed="36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u/>
      <sz val="9"/>
      <color indexed="12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i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color indexed="56"/>
      <name val="Arial"/>
      <family val="2"/>
    </font>
    <font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i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i/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  <font>
      <i/>
      <sz val="9"/>
      <color indexed="8"/>
      <name val="Arial"/>
      <family val="2"/>
    </font>
    <font>
      <sz val="10"/>
      <color rgb="FF0000FF"/>
      <name val="Times New Roman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2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2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0" tint="-4.9989318521683403E-2"/>
        <bgColor indexed="2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28BE45"/>
        <bgColor indexed="64"/>
      </patternFill>
    </fill>
    <fill>
      <patternFill patternType="solid">
        <fgColor theme="7" tint="0.39997558519241921"/>
        <bgColor indexed="24"/>
      </patternFill>
    </fill>
    <fill>
      <patternFill patternType="solid">
        <fgColor rgb="FF99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66"/>
        <bgColor indexed="24"/>
      </patternFill>
    </fill>
  </fills>
  <borders count="5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/>
      <top style="medium">
        <color indexed="56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medium">
        <color indexed="56"/>
      </top>
      <bottom style="thin">
        <color indexed="9"/>
      </bottom>
      <diagonal/>
    </border>
    <border>
      <left style="thin">
        <color indexed="64"/>
      </left>
      <right style="medium">
        <color indexed="64"/>
      </right>
      <top style="medium">
        <color indexed="56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56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medium">
        <color indexed="64"/>
      </right>
      <top style="thin">
        <color indexed="9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9"/>
      </top>
      <bottom style="thin">
        <color indexed="64"/>
      </bottom>
      <diagonal/>
    </border>
  </borders>
  <cellStyleXfs count="107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0" borderId="0" applyNumberFormat="0" applyFill="0" applyBorder="0" applyProtection="0">
      <alignment horizontal="left"/>
    </xf>
    <xf numFmtId="16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1" fontId="4" fillId="0" borderId="0" applyFill="0" applyBorder="0" applyAlignment="0" applyProtection="0"/>
    <xf numFmtId="164" fontId="4" fillId="0" borderId="0" applyFont="0" applyFill="0" applyBorder="0" applyAlignment="0" applyProtection="0"/>
    <xf numFmtId="172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Protection="0">
      <alignment horizontal="left"/>
    </xf>
    <xf numFmtId="0" fontId="4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382">
    <xf numFmtId="0" fontId="0" fillId="0" borderId="0" xfId="0"/>
    <xf numFmtId="0" fontId="2" fillId="0" borderId="0" xfId="1"/>
    <xf numFmtId="0" fontId="10" fillId="0" borderId="0" xfId="1" applyFont="1" applyFill="1" applyAlignment="1">
      <alignment horizontal="justify" vertical="center" wrapText="1"/>
    </xf>
    <xf numFmtId="0" fontId="10" fillId="0" borderId="0" xfId="1" applyFont="1" applyFill="1"/>
    <xf numFmtId="0" fontId="10" fillId="0" borderId="0" xfId="1" applyFont="1" applyFill="1" applyAlignment="1">
      <alignment horizontal="center" vertical="center"/>
    </xf>
    <xf numFmtId="4" fontId="10" fillId="0" borderId="0" xfId="1" applyNumberFormat="1" applyFont="1" applyFill="1" applyAlignment="1">
      <alignment horizontal="right" vertical="center"/>
    </xf>
    <xf numFmtId="0" fontId="5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justify" vertical="center" wrapText="1"/>
    </xf>
    <xf numFmtId="0" fontId="11" fillId="0" borderId="0" xfId="1" applyFont="1"/>
    <xf numFmtId="0" fontId="11" fillId="0" borderId="0" xfId="1" applyFont="1" applyAlignment="1">
      <alignment horizontal="center" vertical="center"/>
    </xf>
    <xf numFmtId="4" fontId="11" fillId="0" borderId="0" xfId="1" applyNumberFormat="1" applyFont="1" applyAlignment="1">
      <alignment horizontal="right" vertical="center"/>
    </xf>
    <xf numFmtId="0" fontId="12" fillId="12" borderId="0" xfId="1" applyFont="1" applyFill="1" applyAlignment="1">
      <alignment horizontal="justify" vertical="center" wrapText="1"/>
    </xf>
    <xf numFmtId="0" fontId="10" fillId="12" borderId="0" xfId="1" applyFont="1" applyFill="1"/>
    <xf numFmtId="0" fontId="10" fillId="12" borderId="0" xfId="1" applyFont="1" applyFill="1" applyAlignment="1">
      <alignment horizontal="center" vertical="center"/>
    </xf>
    <xf numFmtId="0" fontId="11" fillId="12" borderId="0" xfId="1" applyFont="1" applyFill="1"/>
    <xf numFmtId="0" fontId="11" fillId="12" borderId="0" xfId="1" applyFont="1" applyFill="1" applyAlignment="1">
      <alignment horizontal="center" vertical="center"/>
    </xf>
    <xf numFmtId="3" fontId="12" fillId="13" borderId="1" xfId="1" applyNumberFormat="1" applyFont="1" applyFill="1" applyBorder="1" applyAlignment="1">
      <alignment horizontal="center" vertical="center" wrapText="1"/>
    </xf>
    <xf numFmtId="3" fontId="12" fillId="13" borderId="2" xfId="1" applyNumberFormat="1" applyFont="1" applyFill="1" applyBorder="1" applyAlignment="1">
      <alignment horizontal="center" vertical="center" wrapText="1"/>
    </xf>
    <xf numFmtId="0" fontId="5" fillId="15" borderId="6" xfId="1" applyFont="1" applyFill="1" applyBorder="1" applyAlignment="1">
      <alignment vertical="center"/>
    </xf>
    <xf numFmtId="0" fontId="12" fillId="15" borderId="7" xfId="1" applyFont="1" applyFill="1" applyBorder="1" applyAlignment="1">
      <alignment horizontal="center" vertical="center"/>
    </xf>
    <xf numFmtId="0" fontId="12" fillId="15" borderId="8" xfId="1" applyFont="1" applyFill="1" applyBorder="1" applyAlignment="1">
      <alignment horizontal="center" vertical="center"/>
    </xf>
    <xf numFmtId="0" fontId="16" fillId="16" borderId="9" xfId="1" applyFont="1" applyFill="1" applyBorder="1" applyAlignment="1">
      <alignment horizontal="center"/>
    </xf>
    <xf numFmtId="0" fontId="16" fillId="16" borderId="10" xfId="1" applyFont="1" applyFill="1" applyBorder="1" applyAlignment="1">
      <alignment horizontal="center"/>
    </xf>
    <xf numFmtId="0" fontId="5" fillId="15" borderId="20" xfId="1" applyFont="1" applyFill="1" applyBorder="1" applyAlignment="1">
      <alignment vertical="center"/>
    </xf>
    <xf numFmtId="0" fontId="2" fillId="0" borderId="21" xfId="105" applyFont="1" applyFill="1" applyBorder="1" applyAlignment="1">
      <alignment horizontal="center" vertical="center" wrapText="1"/>
    </xf>
    <xf numFmtId="0" fontId="2" fillId="0" borderId="22" xfId="105" applyFont="1" applyFill="1" applyBorder="1" applyAlignment="1">
      <alignment horizontal="center" vertical="center" wrapText="1"/>
    </xf>
    <xf numFmtId="0" fontId="2" fillId="0" borderId="21" xfId="105" applyFont="1" applyFill="1" applyBorder="1" applyAlignment="1">
      <alignment horizontal="center" vertical="center" wrapText="1"/>
    </xf>
    <xf numFmtId="0" fontId="18" fillId="16" borderId="9" xfId="1" applyFont="1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2" fillId="17" borderId="21" xfId="1" applyFont="1" applyFill="1" applyBorder="1" applyAlignment="1">
      <alignment horizontal="center" vertical="center"/>
    </xf>
    <xf numFmtId="0" fontId="2" fillId="0" borderId="18" xfId="105" applyFont="1" applyFill="1" applyBorder="1" applyAlignment="1">
      <alignment horizontal="left" vertical="center" wrapText="1"/>
    </xf>
    <xf numFmtId="0" fontId="2" fillId="0" borderId="18" xfId="105" applyFont="1" applyFill="1" applyBorder="1" applyAlignment="1">
      <alignment vertical="center" wrapText="1"/>
    </xf>
    <xf numFmtId="0" fontId="5" fillId="15" borderId="35" xfId="1" applyFont="1" applyFill="1" applyBorder="1" applyAlignment="1">
      <alignment vertical="center"/>
    </xf>
    <xf numFmtId="0" fontId="5" fillId="15" borderId="36" xfId="1" applyFont="1" applyFill="1" applyBorder="1" applyAlignment="1">
      <alignment vertical="center"/>
    </xf>
    <xf numFmtId="0" fontId="12" fillId="15" borderId="37" xfId="1" applyFont="1" applyFill="1" applyBorder="1" applyAlignment="1">
      <alignment horizontal="center" vertical="center"/>
    </xf>
    <xf numFmtId="0" fontId="5" fillId="15" borderId="39" xfId="1" applyFont="1" applyFill="1" applyBorder="1" applyAlignment="1">
      <alignment vertical="center"/>
    </xf>
    <xf numFmtId="0" fontId="5" fillId="15" borderId="40" xfId="1" applyFont="1" applyFill="1" applyBorder="1" applyAlignment="1">
      <alignment vertical="center"/>
    </xf>
    <xf numFmtId="0" fontId="12" fillId="15" borderId="25" xfId="1" applyFont="1" applyFill="1" applyBorder="1" applyAlignment="1">
      <alignment horizontal="center" vertical="center"/>
    </xf>
    <xf numFmtId="0" fontId="12" fillId="15" borderId="41" xfId="1" applyFont="1" applyFill="1" applyBorder="1" applyAlignment="1">
      <alignment horizontal="center" vertical="center"/>
    </xf>
    <xf numFmtId="0" fontId="11" fillId="0" borderId="18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justify" vertical="center" wrapText="1"/>
    </xf>
    <xf numFmtId="0" fontId="11" fillId="0" borderId="18" xfId="1" applyFont="1" applyBorder="1" applyAlignment="1">
      <alignment horizontal="center"/>
    </xf>
    <xf numFmtId="4" fontId="11" fillId="0" borderId="18" xfId="1" applyNumberFormat="1" applyFont="1" applyBorder="1" applyAlignment="1">
      <alignment horizontal="center"/>
    </xf>
    <xf numFmtId="0" fontId="12" fillId="15" borderId="37" xfId="1" applyFont="1" applyFill="1" applyBorder="1" applyAlignment="1">
      <alignment horizontal="center"/>
    </xf>
    <xf numFmtId="0" fontId="12" fillId="15" borderId="38" xfId="1" applyFont="1" applyFill="1" applyBorder="1" applyAlignment="1">
      <alignment horizontal="center"/>
    </xf>
    <xf numFmtId="0" fontId="11" fillId="0" borderId="18" xfId="105" applyFont="1" applyFill="1" applyBorder="1" applyAlignment="1">
      <alignment vertical="center" wrapText="1"/>
    </xf>
    <xf numFmtId="0" fontId="2" fillId="0" borderId="21" xfId="105" applyFont="1" applyFill="1" applyBorder="1" applyAlignment="1">
      <alignment horizontal="center" wrapText="1"/>
    </xf>
    <xf numFmtId="0" fontId="11" fillId="0" borderId="18" xfId="1" applyFont="1" applyBorder="1" applyAlignment="1">
      <alignment horizontal="center" wrapText="1"/>
    </xf>
    <xf numFmtId="0" fontId="25" fillId="0" borderId="18" xfId="0" applyFont="1" applyBorder="1" applyAlignment="1">
      <alignment vertical="center" wrapText="1"/>
    </xf>
    <xf numFmtId="0" fontId="25" fillId="17" borderId="18" xfId="0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3" fontId="12" fillId="18" borderId="29" xfId="1" applyNumberFormat="1" applyFont="1" applyFill="1" applyBorder="1" applyAlignment="1">
      <alignment horizontal="center" vertical="center" wrapText="1"/>
    </xf>
    <xf numFmtId="3" fontId="12" fillId="18" borderId="21" xfId="1" applyNumberFormat="1" applyFont="1" applyFill="1" applyBorder="1" applyAlignment="1">
      <alignment horizontal="center" vertical="center" wrapText="1"/>
    </xf>
    <xf numFmtId="0" fontId="22" fillId="17" borderId="18" xfId="59" applyFont="1" applyFill="1" applyBorder="1" applyAlignment="1">
      <alignment horizontal="center" vertical="center"/>
    </xf>
    <xf numFmtId="0" fontId="0" fillId="0" borderId="18" xfId="0" applyBorder="1"/>
    <xf numFmtId="0" fontId="25" fillId="0" borderId="18" xfId="0" applyFont="1" applyBorder="1" applyAlignment="1">
      <alignment wrapText="1"/>
    </xf>
    <xf numFmtId="0" fontId="25" fillId="0" borderId="18" xfId="0" applyFont="1" applyFill="1" applyBorder="1" applyAlignment="1">
      <alignment horizontal="left" wrapText="1"/>
    </xf>
    <xf numFmtId="0" fontId="0" fillId="0" borderId="18" xfId="0" applyBorder="1" applyAlignment="1">
      <alignment horizontal="center" vertical="center"/>
    </xf>
    <xf numFmtId="0" fontId="22" fillId="19" borderId="26" xfId="59" applyFont="1" applyFill="1" applyBorder="1" applyAlignment="1">
      <alignment vertical="center"/>
    </xf>
    <xf numFmtId="0" fontId="22" fillId="19" borderId="27" xfId="59" applyFont="1" applyFill="1" applyBorder="1" applyAlignment="1">
      <alignment vertical="center"/>
    </xf>
    <xf numFmtId="0" fontId="22" fillId="19" borderId="28" xfId="59" applyFont="1" applyFill="1" applyBorder="1" applyAlignment="1">
      <alignment vertical="center"/>
    </xf>
    <xf numFmtId="0" fontId="27" fillId="20" borderId="18" xfId="0" applyFont="1" applyFill="1" applyBorder="1"/>
    <xf numFmtId="3" fontId="12" fillId="21" borderId="12" xfId="1" applyNumberFormat="1" applyFont="1" applyFill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27" fillId="20" borderId="0" xfId="0" applyFont="1" applyFill="1"/>
    <xf numFmtId="0" fontId="0" fillId="20" borderId="0" xfId="0" applyFill="1"/>
    <xf numFmtId="0" fontId="0" fillId="20" borderId="18" xfId="0" applyFill="1" applyBorder="1"/>
    <xf numFmtId="0" fontId="21" fillId="19" borderId="18" xfId="0" applyFont="1" applyFill="1" applyBorder="1" applyAlignment="1">
      <alignment vertical="center" wrapText="1"/>
    </xf>
    <xf numFmtId="0" fontId="0" fillId="19" borderId="18" xfId="0" applyFill="1" applyBorder="1"/>
    <xf numFmtId="0" fontId="12" fillId="21" borderId="12" xfId="1" applyFont="1" applyFill="1" applyBorder="1" applyAlignment="1">
      <alignment horizontal="center" vertical="center"/>
    </xf>
    <xf numFmtId="0" fontId="12" fillId="21" borderId="13" xfId="1" applyFont="1" applyFill="1" applyBorder="1" applyAlignment="1">
      <alignment horizontal="center" vertical="center"/>
    </xf>
    <xf numFmtId="0" fontId="11" fillId="0" borderId="21" xfId="105" applyFont="1" applyFill="1" applyBorder="1" applyAlignment="1">
      <alignment horizontal="center" vertical="center" wrapText="1"/>
    </xf>
    <xf numFmtId="0" fontId="11" fillId="0" borderId="22" xfId="105" applyFont="1" applyFill="1" applyBorder="1" applyAlignment="1">
      <alignment horizontal="center" vertical="center" wrapText="1"/>
    </xf>
    <xf numFmtId="0" fontId="11" fillId="0" borderId="18" xfId="105" applyFont="1" applyFill="1" applyBorder="1" applyAlignment="1">
      <alignment horizontal="left" vertical="center" wrapText="1"/>
    </xf>
    <xf numFmtId="0" fontId="20" fillId="23" borderId="3" xfId="1" applyFont="1" applyFill="1" applyBorder="1" applyAlignment="1">
      <alignment vertical="center"/>
    </xf>
    <xf numFmtId="0" fontId="14" fillId="23" borderId="19" xfId="1" applyFont="1" applyFill="1" applyBorder="1" applyAlignment="1">
      <alignment vertical="center"/>
    </xf>
    <xf numFmtId="0" fontId="15" fillId="23" borderId="4" xfId="1" applyFont="1" applyFill="1" applyBorder="1" applyAlignment="1">
      <alignment horizontal="center" vertical="center"/>
    </xf>
    <xf numFmtId="0" fontId="15" fillId="23" borderId="5" xfId="1" applyFont="1" applyFill="1" applyBorder="1" applyAlignment="1">
      <alignment horizontal="center" vertical="center"/>
    </xf>
    <xf numFmtId="3" fontId="12" fillId="13" borderId="1" xfId="1" applyNumberFormat="1" applyFont="1" applyFill="1" applyBorder="1" applyAlignment="1">
      <alignment horizontal="center" vertical="center" wrapText="1"/>
    </xf>
    <xf numFmtId="0" fontId="0" fillId="0" borderId="0" xfId="0" applyBorder="1"/>
    <xf numFmtId="2" fontId="22" fillId="17" borderId="18" xfId="59" applyNumberFormat="1" applyFont="1" applyFill="1" applyBorder="1" applyAlignment="1">
      <alignment horizontal="center" vertical="center"/>
    </xf>
    <xf numFmtId="173" fontId="22" fillId="17" borderId="18" xfId="106" applyNumberFormat="1" applyFont="1" applyFill="1" applyBorder="1" applyAlignment="1">
      <alignment horizontal="center" vertical="center"/>
    </xf>
    <xf numFmtId="2" fontId="22" fillId="17" borderId="18" xfId="106" applyNumberFormat="1" applyFont="1" applyFill="1" applyBorder="1" applyAlignment="1">
      <alignment horizontal="center" vertical="center"/>
    </xf>
    <xf numFmtId="2" fontId="25" fillId="0" borderId="18" xfId="0" applyNumberFormat="1" applyFont="1" applyBorder="1" applyAlignment="1">
      <alignment horizontal="center" vertical="center"/>
    </xf>
    <xf numFmtId="2" fontId="25" fillId="21" borderId="22" xfId="0" applyNumberFormat="1" applyFont="1" applyFill="1" applyBorder="1" applyAlignment="1">
      <alignment horizontal="center" vertical="center"/>
    </xf>
    <xf numFmtId="1" fontId="22" fillId="17" borderId="18" xfId="59" applyNumberFormat="1" applyFont="1" applyFill="1" applyBorder="1" applyAlignment="1">
      <alignment horizontal="center" vertical="center"/>
    </xf>
    <xf numFmtId="0" fontId="25" fillId="17" borderId="18" xfId="0" applyFont="1" applyFill="1" applyBorder="1" applyAlignment="1">
      <alignment horizontal="left" vertical="center"/>
    </xf>
    <xf numFmtId="0" fontId="25" fillId="0" borderId="25" xfId="0" applyFont="1" applyBorder="1" applyAlignment="1">
      <alignment vertical="center" wrapText="1"/>
    </xf>
    <xf numFmtId="0" fontId="22" fillId="17" borderId="25" xfId="59" applyFont="1" applyFill="1" applyBorder="1" applyAlignment="1">
      <alignment horizontal="center" vertical="center"/>
    </xf>
    <xf numFmtId="0" fontId="22" fillId="17" borderId="18" xfId="59" applyFont="1" applyFill="1" applyBorder="1" applyAlignment="1">
      <alignment horizontal="left" vertical="center"/>
    </xf>
    <xf numFmtId="0" fontId="0" fillId="17" borderId="18" xfId="0" applyFill="1" applyBorder="1"/>
    <xf numFmtId="0" fontId="25" fillId="17" borderId="25" xfId="0" applyFont="1" applyFill="1" applyBorder="1" applyAlignment="1">
      <alignment horizontal="left" vertical="center"/>
    </xf>
    <xf numFmtId="0" fontId="22" fillId="17" borderId="25" xfId="59" applyFont="1" applyFill="1" applyBorder="1" applyAlignment="1">
      <alignment horizontal="left" vertical="center"/>
    </xf>
    <xf numFmtId="1" fontId="22" fillId="21" borderId="25" xfId="106" applyNumberFormat="1" applyFont="1" applyFill="1" applyBorder="1" applyAlignment="1">
      <alignment horizontal="center" vertical="center"/>
    </xf>
    <xf numFmtId="0" fontId="25" fillId="21" borderId="25" xfId="0" applyFont="1" applyFill="1" applyBorder="1" applyAlignment="1">
      <alignment vertical="center" wrapText="1"/>
    </xf>
    <xf numFmtId="0" fontId="25" fillId="21" borderId="18" xfId="0" applyFont="1" applyFill="1" applyBorder="1" applyAlignment="1">
      <alignment vertical="center" wrapText="1"/>
    </xf>
    <xf numFmtId="0" fontId="25" fillId="21" borderId="18" xfId="0" applyFont="1" applyFill="1" applyBorder="1" applyAlignment="1">
      <alignment horizontal="center" vertical="center"/>
    </xf>
    <xf numFmtId="0" fontId="0" fillId="21" borderId="18" xfId="0" applyFill="1" applyBorder="1" applyAlignment="1">
      <alignment horizontal="center" vertical="center"/>
    </xf>
    <xf numFmtId="0" fontId="28" fillId="14" borderId="47" xfId="1" applyFont="1" applyFill="1" applyBorder="1" applyAlignment="1">
      <alignment horizontal="left"/>
    </xf>
    <xf numFmtId="0" fontId="28" fillId="14" borderId="48" xfId="1" applyFont="1" applyFill="1" applyBorder="1" applyAlignment="1">
      <alignment horizontal="left"/>
    </xf>
    <xf numFmtId="0" fontId="16" fillId="16" borderId="11" xfId="1" applyFont="1" applyFill="1" applyBorder="1" applyAlignment="1">
      <alignment horizontal="center"/>
    </xf>
    <xf numFmtId="0" fontId="16" fillId="16" borderId="49" xfId="1" applyFont="1" applyFill="1" applyBorder="1" applyAlignment="1">
      <alignment horizontal="center"/>
    </xf>
    <xf numFmtId="3" fontId="11" fillId="0" borderId="11" xfId="1" applyNumberFormat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/>
    </xf>
    <xf numFmtId="4" fontId="11" fillId="0" borderId="11" xfId="1" applyNumberFormat="1" applyFont="1" applyBorder="1" applyAlignment="1">
      <alignment horizontal="center" vertical="center"/>
    </xf>
    <xf numFmtId="4" fontId="11" fillId="0" borderId="49" xfId="1" applyNumberFormat="1" applyFont="1" applyBorder="1" applyAlignment="1">
      <alignment horizontal="center" vertical="center"/>
    </xf>
    <xf numFmtId="0" fontId="28" fillId="14" borderId="50" xfId="1" applyFont="1" applyFill="1" applyBorder="1" applyAlignment="1">
      <alignment horizontal="left"/>
    </xf>
    <xf numFmtId="0" fontId="16" fillId="16" borderId="51" xfId="1" applyFont="1" applyFill="1" applyBorder="1" applyAlignment="1">
      <alignment horizontal="center"/>
    </xf>
    <xf numFmtId="0" fontId="16" fillId="16" borderId="52" xfId="1" applyFont="1" applyFill="1" applyBorder="1" applyAlignment="1">
      <alignment horizontal="center"/>
    </xf>
    <xf numFmtId="0" fontId="28" fillId="14" borderId="47" xfId="1" applyFont="1" applyFill="1" applyBorder="1" applyAlignment="1">
      <alignment horizontal="left" vertical="center" wrapText="1"/>
    </xf>
    <xf numFmtId="0" fontId="5" fillId="21" borderId="53" xfId="1" applyFont="1" applyFill="1" applyBorder="1" applyAlignment="1">
      <alignment horizontal="center" vertical="center"/>
    </xf>
    <xf numFmtId="0" fontId="5" fillId="21" borderId="53" xfId="1" applyFont="1" applyFill="1" applyBorder="1" applyAlignment="1">
      <alignment horizontal="left" vertical="center"/>
    </xf>
    <xf numFmtId="0" fontId="12" fillId="25" borderId="0" xfId="1" applyFont="1" applyFill="1" applyBorder="1" applyAlignment="1">
      <alignment horizontal="center" vertical="center" wrapText="1"/>
    </xf>
    <xf numFmtId="0" fontId="12" fillId="25" borderId="46" xfId="1" applyFont="1" applyFill="1" applyBorder="1" applyAlignment="1">
      <alignment horizontal="center" vertical="center" wrapText="1"/>
    </xf>
    <xf numFmtId="0" fontId="5" fillId="17" borderId="18" xfId="1" applyFont="1" applyFill="1" applyBorder="1" applyAlignment="1">
      <alignment vertical="center"/>
    </xf>
    <xf numFmtId="0" fontId="29" fillId="0" borderId="0" xfId="0" applyFont="1" applyAlignment="1">
      <alignment horizontal="justify" vertical="center"/>
    </xf>
    <xf numFmtId="0" fontId="5" fillId="19" borderId="18" xfId="1" applyFont="1" applyFill="1" applyBorder="1" applyAlignment="1">
      <alignment vertical="center"/>
    </xf>
    <xf numFmtId="0" fontId="2" fillId="17" borderId="18" xfId="1" applyFont="1" applyFill="1" applyBorder="1" applyAlignment="1">
      <alignment horizontal="center" vertical="center"/>
    </xf>
    <xf numFmtId="3" fontId="11" fillId="0" borderId="18" xfId="1" applyNumberFormat="1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11" fillId="17" borderId="18" xfId="1" applyFont="1" applyFill="1" applyBorder="1" applyAlignment="1">
      <alignment horizontal="center" vertical="center"/>
    </xf>
    <xf numFmtId="0" fontId="5" fillId="17" borderId="18" xfId="1" applyFont="1" applyFill="1" applyBorder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justify" vertical="center"/>
    </xf>
    <xf numFmtId="0" fontId="5" fillId="17" borderId="21" xfId="1" applyFont="1" applyFill="1" applyBorder="1" applyAlignment="1">
      <alignment horizontal="left" vertical="center" wrapText="1"/>
    </xf>
    <xf numFmtId="0" fontId="30" fillId="0" borderId="18" xfId="0" applyFont="1" applyBorder="1" applyAlignment="1">
      <alignment horizontal="justify" vertical="center"/>
    </xf>
    <xf numFmtId="0" fontId="2" fillId="17" borderId="22" xfId="1" applyFont="1" applyFill="1" applyBorder="1" applyAlignment="1">
      <alignment horizontal="center" vertical="center"/>
    </xf>
    <xf numFmtId="3" fontId="11" fillId="0" borderId="22" xfId="1" applyNumberFormat="1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11" fillId="17" borderId="22" xfId="1" applyFont="1" applyFill="1" applyBorder="1" applyAlignment="1">
      <alignment horizontal="center" vertical="center"/>
    </xf>
    <xf numFmtId="0" fontId="11" fillId="17" borderId="55" xfId="1" applyFont="1" applyFill="1" applyBorder="1" applyAlignment="1">
      <alignment horizontal="center" vertical="center"/>
    </xf>
    <xf numFmtId="0" fontId="12" fillId="12" borderId="18" xfId="1" applyFont="1" applyFill="1" applyBorder="1" applyAlignment="1">
      <alignment horizontal="justify" vertical="center" wrapText="1"/>
    </xf>
    <xf numFmtId="0" fontId="11" fillId="12" borderId="18" xfId="1" applyFont="1" applyFill="1" applyBorder="1"/>
    <xf numFmtId="0" fontId="11" fillId="12" borderId="18" xfId="1" applyFont="1" applyFill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8" xfId="1" applyFont="1" applyBorder="1"/>
    <xf numFmtId="4" fontId="11" fillId="0" borderId="18" xfId="1" applyNumberFormat="1" applyFont="1" applyBorder="1" applyAlignment="1">
      <alignment horizontal="right" vertical="center"/>
    </xf>
    <xf numFmtId="3" fontId="12" fillId="18" borderId="18" xfId="1" applyNumberFormat="1" applyFont="1" applyFill="1" applyBorder="1" applyAlignment="1">
      <alignment horizontal="center" vertical="center" wrapText="1"/>
    </xf>
    <xf numFmtId="0" fontId="22" fillId="19" borderId="18" xfId="59" applyFont="1" applyFill="1" applyBorder="1" applyAlignment="1">
      <alignment vertical="center"/>
    </xf>
    <xf numFmtId="0" fontId="26" fillId="14" borderId="18" xfId="1" applyFont="1" applyFill="1" applyBorder="1" applyAlignment="1">
      <alignment vertical="center"/>
    </xf>
    <xf numFmtId="0" fontId="14" fillId="14" borderId="18" xfId="1" applyFont="1" applyFill="1" applyBorder="1" applyAlignment="1">
      <alignment vertical="center"/>
    </xf>
    <xf numFmtId="0" fontId="15" fillId="14" borderId="18" xfId="1" applyFont="1" applyFill="1" applyBorder="1" applyAlignment="1">
      <alignment horizontal="center" vertical="center"/>
    </xf>
    <xf numFmtId="0" fontId="12" fillId="19" borderId="18" xfId="1" applyFont="1" applyFill="1" applyBorder="1" applyAlignment="1">
      <alignment horizontal="center" vertical="center"/>
    </xf>
    <xf numFmtId="0" fontId="2" fillId="0" borderId="18" xfId="105" applyFont="1" applyFill="1" applyBorder="1" applyAlignment="1">
      <alignment horizontal="center" vertical="center" wrapText="1"/>
    </xf>
    <xf numFmtId="0" fontId="18" fillId="16" borderId="18" xfId="1" applyFont="1" applyFill="1" applyBorder="1" applyAlignment="1">
      <alignment horizontal="center"/>
    </xf>
    <xf numFmtId="2" fontId="16" fillId="16" borderId="18" xfId="1" applyNumberFormat="1" applyFont="1" applyFill="1" applyBorder="1" applyAlignment="1">
      <alignment horizontal="center"/>
    </xf>
    <xf numFmtId="3" fontId="2" fillId="0" borderId="18" xfId="1" applyNumberFormat="1" applyFont="1" applyBorder="1" applyAlignment="1">
      <alignment horizontal="center" vertical="center" wrapText="1"/>
    </xf>
    <xf numFmtId="0" fontId="33" fillId="20" borderId="18" xfId="0" applyFont="1" applyFill="1" applyBorder="1"/>
    <xf numFmtId="0" fontId="31" fillId="20" borderId="18" xfId="0" applyFont="1" applyFill="1" applyBorder="1"/>
    <xf numFmtId="0" fontId="31" fillId="0" borderId="18" xfId="0" applyFont="1" applyBorder="1" applyAlignment="1">
      <alignment horizontal="center" vertical="center"/>
    </xf>
    <xf numFmtId="0" fontId="31" fillId="0" borderId="18" xfId="0" applyFont="1" applyBorder="1"/>
    <xf numFmtId="0" fontId="34" fillId="19" borderId="18" xfId="0" applyFont="1" applyFill="1" applyBorder="1" applyAlignment="1">
      <alignment vertical="center" wrapText="1"/>
    </xf>
    <xf numFmtId="0" fontId="31" fillId="19" borderId="18" xfId="0" applyFont="1" applyFill="1" applyBorder="1"/>
    <xf numFmtId="0" fontId="31" fillId="0" borderId="18" xfId="0" applyFont="1" applyBorder="1" applyAlignment="1">
      <alignment vertical="center" wrapText="1"/>
    </xf>
    <xf numFmtId="0" fontId="34" fillId="0" borderId="18" xfId="0" applyFont="1" applyBorder="1" applyAlignment="1">
      <alignment vertical="center" wrapText="1"/>
    </xf>
    <xf numFmtId="0" fontId="5" fillId="17" borderId="18" xfId="59" applyFont="1" applyFill="1" applyBorder="1" applyAlignment="1">
      <alignment horizontal="center" vertical="center"/>
    </xf>
    <xf numFmtId="0" fontId="2" fillId="17" borderId="18" xfId="59" applyFont="1" applyFill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17" borderId="18" xfId="0" applyFont="1" applyFill="1" applyBorder="1" applyAlignment="1">
      <alignment horizontal="center" vertical="center"/>
    </xf>
    <xf numFmtId="0" fontId="22" fillId="19" borderId="26" xfId="59" applyFont="1" applyFill="1" applyBorder="1" applyAlignment="1"/>
    <xf numFmtId="0" fontId="22" fillId="19" borderId="27" xfId="59" applyFont="1" applyFill="1" applyBorder="1" applyAlignment="1"/>
    <xf numFmtId="0" fontId="22" fillId="19" borderId="28" xfId="59" applyFont="1" applyFill="1" applyBorder="1" applyAlignment="1"/>
    <xf numFmtId="3" fontId="2" fillId="17" borderId="18" xfId="1" applyNumberFormat="1" applyFont="1" applyFill="1" applyBorder="1" applyAlignment="1">
      <alignment horizontal="center" vertical="center"/>
    </xf>
    <xf numFmtId="0" fontId="30" fillId="21" borderId="18" xfId="0" applyFont="1" applyFill="1" applyBorder="1" applyAlignment="1">
      <alignment horizontal="center" vertical="center"/>
    </xf>
    <xf numFmtId="3" fontId="5" fillId="21" borderId="18" xfId="1" applyNumberFormat="1" applyFont="1" applyFill="1" applyBorder="1" applyAlignment="1">
      <alignment horizontal="center" vertical="center"/>
    </xf>
    <xf numFmtId="0" fontId="38" fillId="0" borderId="0" xfId="0" applyFont="1"/>
    <xf numFmtId="0" fontId="30" fillId="0" borderId="18" xfId="0" applyFont="1" applyBorder="1"/>
    <xf numFmtId="0" fontId="30" fillId="19" borderId="18" xfId="0" applyFont="1" applyFill="1" applyBorder="1"/>
    <xf numFmtId="0" fontId="32" fillId="21" borderId="18" xfId="0" applyFont="1" applyFill="1" applyBorder="1"/>
    <xf numFmtId="0" fontId="30" fillId="21" borderId="18" xfId="0" applyFont="1" applyFill="1" applyBorder="1"/>
    <xf numFmtId="1" fontId="18" fillId="16" borderId="18" xfId="1" applyNumberFormat="1" applyFont="1" applyFill="1" applyBorder="1" applyAlignment="1">
      <alignment horizontal="center"/>
    </xf>
    <xf numFmtId="0" fontId="5" fillId="19" borderId="18" xfId="1" applyFont="1" applyFill="1" applyBorder="1" applyAlignment="1">
      <alignment horizontal="center" vertical="center"/>
    </xf>
    <xf numFmtId="3" fontId="2" fillId="0" borderId="21" xfId="1" applyNumberFormat="1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/>
    </xf>
    <xf numFmtId="0" fontId="2" fillId="17" borderId="29" xfId="1" applyFont="1" applyFill="1" applyBorder="1" applyAlignment="1">
      <alignment horizontal="center" vertical="center"/>
    </xf>
    <xf numFmtId="0" fontId="2" fillId="17" borderId="18" xfId="1" applyFont="1" applyFill="1" applyBorder="1" applyAlignment="1">
      <alignment horizontal="center" vertical="center" wrapText="1"/>
    </xf>
    <xf numFmtId="0" fontId="2" fillId="17" borderId="21" xfId="1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horizontal="center"/>
    </xf>
    <xf numFmtId="3" fontId="32" fillId="21" borderId="18" xfId="0" applyNumberFormat="1" applyFont="1" applyFill="1" applyBorder="1" applyAlignment="1">
      <alignment horizontal="center"/>
    </xf>
    <xf numFmtId="3" fontId="30" fillId="21" borderId="18" xfId="0" applyNumberFormat="1" applyFont="1" applyFill="1" applyBorder="1" applyAlignment="1">
      <alignment horizontal="center"/>
    </xf>
    <xf numFmtId="0" fontId="0" fillId="19" borderId="18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21" fillId="21" borderId="18" xfId="0" applyFont="1" applyFill="1" applyBorder="1" applyAlignment="1">
      <alignment horizontal="center"/>
    </xf>
    <xf numFmtId="0" fontId="2" fillId="24" borderId="18" xfId="59" applyFont="1" applyFill="1" applyBorder="1" applyAlignment="1">
      <alignment horizontal="center" vertical="center"/>
    </xf>
    <xf numFmtId="0" fontId="5" fillId="24" borderId="18" xfId="59" applyFont="1" applyFill="1" applyBorder="1" applyAlignment="1">
      <alignment horizontal="center" vertical="center"/>
    </xf>
    <xf numFmtId="0" fontId="30" fillId="24" borderId="18" xfId="0" applyFont="1" applyFill="1" applyBorder="1" applyAlignment="1">
      <alignment horizontal="center" vertical="center"/>
    </xf>
    <xf numFmtId="3" fontId="2" fillId="24" borderId="18" xfId="1" applyNumberFormat="1" applyFont="1" applyFill="1" applyBorder="1" applyAlignment="1">
      <alignment horizontal="center" vertical="center"/>
    </xf>
    <xf numFmtId="0" fontId="2" fillId="24" borderId="18" xfId="1" applyFont="1" applyFill="1" applyBorder="1" applyAlignment="1">
      <alignment horizontal="center" vertical="center"/>
    </xf>
    <xf numFmtId="0" fontId="30" fillId="24" borderId="18" xfId="0" applyFont="1" applyFill="1" applyBorder="1" applyAlignment="1">
      <alignment horizontal="center"/>
    </xf>
    <xf numFmtId="1" fontId="18" fillId="26" borderId="18" xfId="1" applyNumberFormat="1" applyFont="1" applyFill="1" applyBorder="1" applyAlignment="1">
      <alignment horizontal="center"/>
    </xf>
    <xf numFmtId="0" fontId="2" fillId="24" borderId="18" xfId="1" applyFont="1" applyFill="1" applyBorder="1" applyAlignment="1">
      <alignment horizontal="center" vertical="center" wrapText="1"/>
    </xf>
    <xf numFmtId="0" fontId="2" fillId="24" borderId="21" xfId="1" applyFont="1" applyFill="1" applyBorder="1" applyAlignment="1">
      <alignment horizontal="center" vertical="center" wrapText="1"/>
    </xf>
    <xf numFmtId="0" fontId="2" fillId="24" borderId="21" xfId="1" applyFont="1" applyFill="1" applyBorder="1" applyAlignment="1">
      <alignment horizontal="center" vertical="center"/>
    </xf>
    <xf numFmtId="0" fontId="5" fillId="17" borderId="18" xfId="1" applyFont="1" applyFill="1" applyBorder="1" applyAlignment="1">
      <alignment horizontal="left" vertical="center"/>
    </xf>
    <xf numFmtId="0" fontId="5" fillId="28" borderId="26" xfId="1" applyFont="1" applyFill="1" applyBorder="1" applyAlignment="1">
      <alignment vertical="center"/>
    </xf>
    <xf numFmtId="0" fontId="5" fillId="28" borderId="27" xfId="1" applyFont="1" applyFill="1" applyBorder="1" applyAlignment="1">
      <alignment vertical="center"/>
    </xf>
    <xf numFmtId="0" fontId="5" fillId="28" borderId="28" xfId="1" applyFont="1" applyFill="1" applyBorder="1" applyAlignment="1">
      <alignment vertical="center"/>
    </xf>
    <xf numFmtId="0" fontId="5" fillId="28" borderId="26" xfId="1" applyFont="1" applyFill="1" applyBorder="1" applyAlignment="1">
      <alignment horizontal="left" vertical="center"/>
    </xf>
    <xf numFmtId="0" fontId="5" fillId="28" borderId="27" xfId="1" applyFont="1" applyFill="1" applyBorder="1" applyAlignment="1">
      <alignment horizontal="left" vertical="center"/>
    </xf>
    <xf numFmtId="0" fontId="5" fillId="28" borderId="28" xfId="1" applyFont="1" applyFill="1" applyBorder="1" applyAlignment="1">
      <alignment horizontal="left" vertical="center"/>
    </xf>
    <xf numFmtId="0" fontId="30" fillId="0" borderId="18" xfId="0" applyFont="1" applyBorder="1" applyAlignment="1">
      <alignment vertical="center" wrapText="1"/>
    </xf>
    <xf numFmtId="0" fontId="30" fillId="0" borderId="18" xfId="0" applyFont="1" applyBorder="1" applyAlignment="1">
      <alignment wrapText="1"/>
    </xf>
    <xf numFmtId="0" fontId="30" fillId="0" borderId="18" xfId="0" applyFont="1" applyFill="1" applyBorder="1" applyAlignment="1">
      <alignment horizontal="left" wrapText="1"/>
    </xf>
    <xf numFmtId="2" fontId="18" fillId="26" borderId="18" xfId="1" applyNumberFormat="1" applyFont="1" applyFill="1" applyBorder="1" applyAlignment="1">
      <alignment horizontal="center"/>
    </xf>
    <xf numFmtId="0" fontId="32" fillId="0" borderId="18" xfId="0" applyFont="1" applyBorder="1" applyAlignment="1">
      <alignment vertical="center" wrapText="1"/>
    </xf>
    <xf numFmtId="0" fontId="38" fillId="0" borderId="18" xfId="0" applyFont="1" applyBorder="1" applyAlignment="1">
      <alignment horizontal="center" vertical="center"/>
    </xf>
    <xf numFmtId="0" fontId="37" fillId="28" borderId="18" xfId="0" applyFont="1" applyFill="1" applyBorder="1" applyAlignment="1">
      <alignment vertical="center" wrapText="1"/>
    </xf>
    <xf numFmtId="0" fontId="38" fillId="28" borderId="18" xfId="0" applyFont="1" applyFill="1" applyBorder="1"/>
    <xf numFmtId="0" fontId="38" fillId="28" borderId="18" xfId="0" applyFont="1" applyFill="1" applyBorder="1" applyAlignment="1">
      <alignment horizontal="center"/>
    </xf>
    <xf numFmtId="0" fontId="38" fillId="0" borderId="18" xfId="0" applyFont="1" applyBorder="1" applyAlignment="1">
      <alignment vertical="center" wrapText="1"/>
    </xf>
    <xf numFmtId="0" fontId="38" fillId="0" borderId="18" xfId="0" applyFont="1" applyBorder="1"/>
    <xf numFmtId="0" fontId="38" fillId="0" borderId="18" xfId="0" applyFont="1" applyBorder="1" applyAlignment="1">
      <alignment horizontal="center"/>
    </xf>
    <xf numFmtId="0" fontId="38" fillId="24" borderId="18" xfId="0" applyFont="1" applyFill="1" applyBorder="1" applyAlignment="1">
      <alignment horizontal="center"/>
    </xf>
    <xf numFmtId="0" fontId="5" fillId="17" borderId="18" xfId="59" applyFont="1" applyFill="1" applyBorder="1" applyAlignment="1">
      <alignment horizontal="left" vertical="center"/>
    </xf>
    <xf numFmtId="0" fontId="30" fillId="17" borderId="18" xfId="0" applyFont="1" applyFill="1" applyBorder="1" applyAlignment="1">
      <alignment horizontal="left" vertical="center"/>
    </xf>
    <xf numFmtId="0" fontId="30" fillId="17" borderId="18" xfId="0" applyFont="1" applyFill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center"/>
    </xf>
    <xf numFmtId="0" fontId="30" fillId="0" borderId="18" xfId="0" applyFont="1" applyBorder="1" applyAlignment="1">
      <alignment horizontal="left" vertical="center" wrapText="1"/>
    </xf>
    <xf numFmtId="0" fontId="2" fillId="17" borderId="18" xfId="1" applyFont="1" applyFill="1" applyBorder="1" applyAlignment="1">
      <alignment horizontal="left" vertical="center"/>
    </xf>
    <xf numFmtId="0" fontId="21" fillId="0" borderId="0" xfId="0" applyFont="1"/>
    <xf numFmtId="0" fontId="23" fillId="0" borderId="18" xfId="0" applyFont="1" applyBorder="1" applyAlignment="1">
      <alignment vertical="center" wrapText="1"/>
    </xf>
    <xf numFmtId="3" fontId="11" fillId="0" borderId="18" xfId="1" applyNumberFormat="1" applyFont="1" applyBorder="1" applyAlignment="1">
      <alignment horizontal="center"/>
    </xf>
    <xf numFmtId="1" fontId="11" fillId="0" borderId="18" xfId="1" applyNumberFormat="1" applyFont="1" applyBorder="1" applyAlignment="1">
      <alignment horizontal="center"/>
    </xf>
    <xf numFmtId="3" fontId="2" fillId="0" borderId="18" xfId="105" applyNumberFormat="1" applyFont="1" applyFill="1" applyBorder="1" applyAlignment="1">
      <alignment horizontal="center" wrapText="1"/>
    </xf>
    <xf numFmtId="1" fontId="11" fillId="21" borderId="18" xfId="1" applyNumberFormat="1" applyFont="1" applyFill="1" applyBorder="1"/>
    <xf numFmtId="0" fontId="11" fillId="21" borderId="18" xfId="1" applyFont="1" applyFill="1" applyBorder="1" applyAlignment="1">
      <alignment horizontal="center"/>
    </xf>
    <xf numFmtId="1" fontId="11" fillId="21" borderId="18" xfId="1" applyNumberFormat="1" applyFont="1" applyFill="1" applyBorder="1" applyAlignment="1">
      <alignment horizontal="center"/>
    </xf>
    <xf numFmtId="0" fontId="12" fillId="21" borderId="18" xfId="1" applyFont="1" applyFill="1" applyBorder="1" applyAlignment="1">
      <alignment horizontal="center"/>
    </xf>
    <xf numFmtId="1" fontId="12" fillId="21" borderId="18" xfId="1" applyNumberFormat="1" applyFont="1" applyFill="1" applyBorder="1"/>
    <xf numFmtId="1" fontId="11" fillId="21" borderId="18" xfId="1" applyNumberFormat="1" applyFont="1" applyFill="1" applyBorder="1" applyAlignment="1">
      <alignment horizontal="center" vertical="center"/>
    </xf>
    <xf numFmtId="1" fontId="11" fillId="21" borderId="18" xfId="1" applyNumberFormat="1" applyFont="1" applyFill="1" applyBorder="1" applyAlignment="1">
      <alignment horizontal="right" vertical="center"/>
    </xf>
    <xf numFmtId="1" fontId="16" fillId="16" borderId="9" xfId="1" applyNumberFormat="1" applyFont="1" applyFill="1" applyBorder="1" applyAlignment="1">
      <alignment horizontal="center"/>
    </xf>
    <xf numFmtId="1" fontId="16" fillId="16" borderId="10" xfId="1" applyNumberFormat="1" applyFont="1" applyFill="1" applyBorder="1" applyAlignment="1">
      <alignment horizontal="center"/>
    </xf>
    <xf numFmtId="1" fontId="12" fillId="15" borderId="7" xfId="1" applyNumberFormat="1" applyFont="1" applyFill="1" applyBorder="1" applyAlignment="1">
      <alignment horizontal="center" vertical="center"/>
    </xf>
    <xf numFmtId="1" fontId="12" fillId="15" borderId="8" xfId="1" applyNumberFormat="1" applyFont="1" applyFill="1" applyBorder="1" applyAlignment="1">
      <alignment horizontal="center" vertical="center"/>
    </xf>
    <xf numFmtId="1" fontId="12" fillId="21" borderId="12" xfId="1" applyNumberFormat="1" applyFont="1" applyFill="1" applyBorder="1" applyAlignment="1">
      <alignment horizontal="center" vertical="center"/>
    </xf>
    <xf numFmtId="1" fontId="12" fillId="21" borderId="13" xfId="1" applyNumberFormat="1" applyFont="1" applyFill="1" applyBorder="1" applyAlignment="1">
      <alignment horizontal="center" vertical="center"/>
    </xf>
    <xf numFmtId="1" fontId="15" fillId="23" borderId="4" xfId="1" applyNumberFormat="1" applyFont="1" applyFill="1" applyBorder="1" applyAlignment="1">
      <alignment horizontal="center" vertical="center"/>
    </xf>
    <xf numFmtId="1" fontId="15" fillId="23" borderId="5" xfId="1" applyNumberFormat="1" applyFont="1" applyFill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wrapText="1"/>
    </xf>
    <xf numFmtId="0" fontId="2" fillId="0" borderId="27" xfId="105" applyFont="1" applyFill="1" applyBorder="1" applyAlignment="1">
      <alignment vertical="center" wrapText="1"/>
    </xf>
    <xf numFmtId="0" fontId="11" fillId="0" borderId="27" xfId="1" applyFont="1" applyBorder="1" applyAlignment="1">
      <alignment horizontal="justify" vertical="center" wrapText="1"/>
    </xf>
    <xf numFmtId="0" fontId="11" fillId="0" borderId="28" xfId="1" applyFont="1" applyBorder="1" applyAlignment="1">
      <alignment horizontal="center" wrapText="1"/>
    </xf>
    <xf numFmtId="0" fontId="2" fillId="0" borderId="26" xfId="105" applyFont="1" applyFill="1" applyBorder="1" applyAlignment="1">
      <alignment horizontal="left" vertical="center" wrapText="1"/>
    </xf>
    <xf numFmtId="0" fontId="2" fillId="0" borderId="27" xfId="105" applyFont="1" applyFill="1" applyBorder="1" applyAlignment="1">
      <alignment horizontal="left" vertical="center" wrapText="1"/>
    </xf>
    <xf numFmtId="0" fontId="11" fillId="0" borderId="27" xfId="1" applyFont="1" applyBorder="1" applyAlignment="1">
      <alignment horizontal="left" vertical="center" wrapText="1"/>
    </xf>
    <xf numFmtId="0" fontId="11" fillId="0" borderId="28" xfId="1" applyFont="1" applyBorder="1" applyAlignment="1">
      <alignment horizontal="left" wrapText="1"/>
    </xf>
    <xf numFmtId="1" fontId="12" fillId="21" borderId="18" xfId="1" applyNumberFormat="1" applyFont="1" applyFill="1" applyBorder="1" applyAlignment="1">
      <alignment horizontal="center"/>
    </xf>
    <xf numFmtId="0" fontId="11" fillId="0" borderId="21" xfId="105" applyFont="1" applyFill="1" applyBorder="1" applyAlignment="1">
      <alignment horizontal="left" vertical="center" wrapText="1"/>
    </xf>
    <xf numFmtId="0" fontId="11" fillId="0" borderId="26" xfId="105" applyFont="1" applyFill="1" applyBorder="1" applyAlignment="1">
      <alignment vertical="center" wrapText="1"/>
    </xf>
    <xf numFmtId="2" fontId="23" fillId="21" borderId="22" xfId="0" applyNumberFormat="1" applyFont="1" applyFill="1" applyBorder="1" applyAlignment="1">
      <alignment horizontal="center" vertical="center"/>
    </xf>
    <xf numFmtId="1" fontId="25" fillId="0" borderId="18" xfId="0" applyNumberFormat="1" applyFont="1" applyBorder="1" applyAlignment="1">
      <alignment horizontal="center" vertical="center"/>
    </xf>
    <xf numFmtId="1" fontId="25" fillId="21" borderId="18" xfId="0" applyNumberFormat="1" applyFont="1" applyFill="1" applyBorder="1" applyAlignment="1">
      <alignment horizontal="center" vertical="center"/>
    </xf>
    <xf numFmtId="1" fontId="23" fillId="21" borderId="18" xfId="0" applyNumberFormat="1" applyFont="1" applyFill="1" applyBorder="1" applyAlignment="1">
      <alignment horizontal="center" vertical="center"/>
    </xf>
    <xf numFmtId="3" fontId="10" fillId="17" borderId="18" xfId="59" applyNumberFormat="1" applyFont="1" applyFill="1" applyBorder="1" applyAlignment="1">
      <alignment horizontal="center" vertical="center"/>
    </xf>
    <xf numFmtId="1" fontId="10" fillId="17" borderId="25" xfId="106" applyNumberFormat="1" applyFont="1" applyFill="1" applyBorder="1" applyAlignment="1">
      <alignment horizontal="center" vertical="center"/>
    </xf>
    <xf numFmtId="0" fontId="42" fillId="20" borderId="18" xfId="0" applyFont="1" applyFill="1" applyBorder="1"/>
    <xf numFmtId="0" fontId="0" fillId="20" borderId="18" xfId="0" applyFont="1" applyFill="1" applyBorder="1"/>
    <xf numFmtId="0" fontId="25" fillId="21" borderId="21" xfId="0" applyFont="1" applyFill="1" applyBorder="1" applyAlignment="1">
      <alignment horizontal="center" vertical="center"/>
    </xf>
    <xf numFmtId="1" fontId="23" fillId="21" borderId="21" xfId="0" applyNumberFormat="1" applyFont="1" applyFill="1" applyBorder="1" applyAlignment="1">
      <alignment horizontal="center" vertical="center"/>
    </xf>
    <xf numFmtId="1" fontId="43" fillId="27" borderId="18" xfId="0" applyNumberFormat="1" applyFont="1" applyFill="1" applyBorder="1" applyAlignment="1">
      <alignment horizontal="center"/>
    </xf>
    <xf numFmtId="3" fontId="21" fillId="27" borderId="18" xfId="0" applyNumberFormat="1" applyFont="1" applyFill="1" applyBorder="1"/>
    <xf numFmtId="3" fontId="35" fillId="27" borderId="18" xfId="0" applyNumberFormat="1" applyFont="1" applyFill="1" applyBorder="1" applyAlignment="1">
      <alignment horizontal="center"/>
    </xf>
    <xf numFmtId="3" fontId="46" fillId="27" borderId="18" xfId="0" applyNumberFormat="1" applyFont="1" applyFill="1" applyBorder="1" applyAlignment="1">
      <alignment horizontal="center"/>
    </xf>
    <xf numFmtId="0" fontId="0" fillId="27" borderId="26" xfId="0" applyFill="1" applyBorder="1" applyAlignment="1">
      <alignment horizontal="left"/>
    </xf>
    <xf numFmtId="0" fontId="0" fillId="27" borderId="27" xfId="0" applyFill="1" applyBorder="1" applyAlignment="1">
      <alignment horizontal="left"/>
    </xf>
    <xf numFmtId="0" fontId="0" fillId="27" borderId="28" xfId="0" applyFill="1" applyBorder="1" applyAlignment="1">
      <alignment horizontal="left"/>
    </xf>
    <xf numFmtId="0" fontId="12" fillId="21" borderId="26" xfId="1" applyFont="1" applyFill="1" applyBorder="1" applyAlignment="1">
      <alignment horizontal="center" vertical="center" wrapText="1"/>
    </xf>
    <xf numFmtId="0" fontId="12" fillId="21" borderId="27" xfId="1" applyFont="1" applyFill="1" applyBorder="1" applyAlignment="1">
      <alignment horizontal="center" vertical="center" wrapText="1"/>
    </xf>
    <xf numFmtId="0" fontId="12" fillId="21" borderId="28" xfId="1" applyFont="1" applyFill="1" applyBorder="1" applyAlignment="1">
      <alignment horizontal="center" vertical="center" wrapText="1"/>
    </xf>
    <xf numFmtId="0" fontId="12" fillId="21" borderId="26" xfId="1" applyFont="1" applyFill="1" applyBorder="1" applyAlignment="1">
      <alignment horizontal="left" vertical="center" wrapText="1"/>
    </xf>
    <xf numFmtId="0" fontId="12" fillId="21" borderId="27" xfId="1" applyFont="1" applyFill="1" applyBorder="1" applyAlignment="1">
      <alignment horizontal="left" vertical="center" wrapText="1"/>
    </xf>
    <xf numFmtId="0" fontId="12" fillId="21" borderId="28" xfId="1" applyFont="1" applyFill="1" applyBorder="1" applyAlignment="1">
      <alignment horizontal="left" vertical="center" wrapText="1"/>
    </xf>
    <xf numFmtId="0" fontId="12" fillId="21" borderId="43" xfId="1" applyFont="1" applyFill="1" applyBorder="1" applyAlignment="1">
      <alignment horizontal="center" vertical="center"/>
    </xf>
    <xf numFmtId="0" fontId="12" fillId="21" borderId="0" xfId="1" applyFont="1" applyFill="1" applyBorder="1" applyAlignment="1">
      <alignment horizontal="center" vertical="center"/>
    </xf>
    <xf numFmtId="0" fontId="12" fillId="21" borderId="44" xfId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 wrapText="1"/>
    </xf>
    <xf numFmtId="3" fontId="12" fillId="13" borderId="14" xfId="1" applyNumberFormat="1" applyFont="1" applyFill="1" applyBorder="1" applyAlignment="1">
      <alignment horizontal="center" vertical="center" wrapText="1"/>
    </xf>
    <xf numFmtId="3" fontId="12" fillId="13" borderId="15" xfId="1" applyNumberFormat="1" applyFont="1" applyFill="1" applyBorder="1" applyAlignment="1">
      <alignment horizontal="center" vertical="center" wrapText="1"/>
    </xf>
    <xf numFmtId="3" fontId="12" fillId="13" borderId="16" xfId="1" applyNumberFormat="1" applyFont="1" applyFill="1" applyBorder="1" applyAlignment="1">
      <alignment horizontal="center" vertical="center" wrapText="1"/>
    </xf>
    <xf numFmtId="3" fontId="12" fillId="13" borderId="1" xfId="1" applyNumberFormat="1" applyFont="1" applyFill="1" applyBorder="1" applyAlignment="1">
      <alignment horizontal="center" vertical="center" wrapText="1"/>
    </xf>
    <xf numFmtId="3" fontId="12" fillId="13" borderId="17" xfId="1" applyNumberFormat="1" applyFont="1" applyFill="1" applyBorder="1" applyAlignment="1">
      <alignment horizontal="center" vertical="center" wrapText="1"/>
    </xf>
    <xf numFmtId="0" fontId="12" fillId="18" borderId="23" xfId="1" applyFont="1" applyFill="1" applyBorder="1" applyAlignment="1">
      <alignment horizontal="center" vertical="center" wrapText="1"/>
    </xf>
    <xf numFmtId="0" fontId="12" fillId="18" borderId="24" xfId="1" applyFont="1" applyFill="1" applyBorder="1" applyAlignment="1">
      <alignment horizontal="center" vertical="center" wrapText="1"/>
    </xf>
    <xf numFmtId="0" fontId="2" fillId="18" borderId="21" xfId="105" applyFont="1" applyFill="1" applyBorder="1" applyAlignment="1">
      <alignment horizontal="center" vertical="center" wrapText="1"/>
    </xf>
    <xf numFmtId="0" fontId="2" fillId="18" borderId="22" xfId="105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1" fillId="21" borderId="26" xfId="0" applyFont="1" applyFill="1" applyBorder="1" applyAlignment="1">
      <alignment horizontal="left"/>
    </xf>
    <xf numFmtId="0" fontId="21" fillId="21" borderId="27" xfId="0" applyFont="1" applyFill="1" applyBorder="1" applyAlignment="1">
      <alignment horizontal="left"/>
    </xf>
    <xf numFmtId="0" fontId="21" fillId="21" borderId="28" xfId="0" applyFont="1" applyFill="1" applyBorder="1" applyAlignment="1">
      <alignment horizontal="left"/>
    </xf>
    <xf numFmtId="0" fontId="35" fillId="27" borderId="26" xfId="0" applyFont="1" applyFill="1" applyBorder="1" applyAlignment="1">
      <alignment horizontal="left"/>
    </xf>
    <xf numFmtId="0" fontId="35" fillId="27" borderId="27" xfId="0" applyFont="1" applyFill="1" applyBorder="1" applyAlignment="1">
      <alignment horizontal="left"/>
    </xf>
    <xf numFmtId="0" fontId="35" fillId="27" borderId="28" xfId="0" applyFont="1" applyFill="1" applyBorder="1" applyAlignment="1">
      <alignment horizontal="left"/>
    </xf>
    <xf numFmtId="0" fontId="0" fillId="0" borderId="30" xfId="0" applyFill="1" applyBorder="1" applyAlignment="1">
      <alignment horizontal="left" vertical="center" wrapText="1"/>
    </xf>
    <xf numFmtId="0" fontId="23" fillId="19" borderId="26" xfId="59" applyFont="1" applyFill="1" applyBorder="1" applyAlignment="1">
      <alignment horizontal="left" vertical="center"/>
    </xf>
    <xf numFmtId="0" fontId="23" fillId="19" borderId="27" xfId="59" applyFont="1" applyFill="1" applyBorder="1" applyAlignment="1">
      <alignment horizontal="left" vertical="center"/>
    </xf>
    <xf numFmtId="0" fontId="23" fillId="19" borderId="28" xfId="59" applyFont="1" applyFill="1" applyBorder="1" applyAlignment="1">
      <alignment horizontal="left" vertical="center"/>
    </xf>
    <xf numFmtId="0" fontId="5" fillId="19" borderId="18" xfId="1" applyFont="1" applyFill="1" applyBorder="1" applyAlignment="1">
      <alignment horizontal="left" vertical="center" wrapText="1"/>
    </xf>
    <xf numFmtId="0" fontId="5" fillId="19" borderId="6" xfId="1" applyFont="1" applyFill="1" applyBorder="1" applyAlignment="1">
      <alignment horizontal="left" vertical="center" wrapText="1"/>
    </xf>
    <xf numFmtId="0" fontId="5" fillId="19" borderId="20" xfId="1" applyFont="1" applyFill="1" applyBorder="1" applyAlignment="1">
      <alignment horizontal="left" vertical="center" wrapText="1"/>
    </xf>
    <xf numFmtId="0" fontId="5" fillId="19" borderId="57" xfId="1" applyFont="1" applyFill="1" applyBorder="1" applyAlignment="1">
      <alignment horizontal="left" vertical="center" wrapText="1"/>
    </xf>
    <xf numFmtId="0" fontId="32" fillId="19" borderId="40" xfId="0" applyFont="1" applyFill="1" applyBorder="1" applyAlignment="1">
      <alignment horizontal="left" vertical="center"/>
    </xf>
    <xf numFmtId="0" fontId="32" fillId="19" borderId="56" xfId="0" applyFont="1" applyFill="1" applyBorder="1" applyAlignment="1">
      <alignment horizontal="left" vertical="center"/>
    </xf>
    <xf numFmtId="0" fontId="31" fillId="21" borderId="18" xfId="0" applyFont="1" applyFill="1" applyBorder="1" applyAlignment="1">
      <alignment horizontal="left"/>
    </xf>
    <xf numFmtId="0" fontId="22" fillId="19" borderId="18" xfId="59" applyFont="1" applyFill="1" applyBorder="1" applyAlignment="1">
      <alignment horizontal="left"/>
    </xf>
    <xf numFmtId="0" fontId="19" fillId="22" borderId="18" xfId="1" applyFont="1" applyFill="1" applyBorder="1" applyAlignment="1">
      <alignment horizontal="left"/>
    </xf>
    <xf numFmtId="0" fontId="5" fillId="19" borderId="18" xfId="1" applyFont="1" applyFill="1" applyBorder="1" applyAlignment="1">
      <alignment horizontal="left" vertical="center"/>
    </xf>
    <xf numFmtId="0" fontId="22" fillId="19" borderId="18" xfId="59" applyFont="1" applyFill="1" applyBorder="1" applyAlignment="1">
      <alignment horizontal="left" vertical="center"/>
    </xf>
    <xf numFmtId="0" fontId="25" fillId="21" borderId="18" xfId="0" applyFont="1" applyFill="1" applyBorder="1" applyAlignment="1">
      <alignment horizontal="left" wrapText="1"/>
    </xf>
    <xf numFmtId="0" fontId="17" fillId="0" borderId="0" xfId="1" applyFont="1" applyFill="1" applyAlignment="1">
      <alignment horizontal="center" vertical="center" wrapText="1"/>
    </xf>
    <xf numFmtId="0" fontId="12" fillId="12" borderId="18" xfId="1" applyFont="1" applyFill="1" applyBorder="1" applyAlignment="1">
      <alignment horizontal="left" vertical="center" wrapText="1"/>
    </xf>
    <xf numFmtId="3" fontId="12" fillId="18" borderId="18" xfId="1" applyNumberFormat="1" applyFont="1" applyFill="1" applyBorder="1" applyAlignment="1">
      <alignment horizontal="center" vertical="center" wrapText="1"/>
    </xf>
    <xf numFmtId="0" fontId="12" fillId="18" borderId="18" xfId="1" applyFont="1" applyFill="1" applyBorder="1" applyAlignment="1">
      <alignment horizontal="center" vertical="center" wrapText="1"/>
    </xf>
    <xf numFmtId="0" fontId="12" fillId="18" borderId="18" xfId="105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/>
    </xf>
    <xf numFmtId="0" fontId="0" fillId="25" borderId="54" xfId="0" applyFill="1" applyBorder="1" applyAlignment="1">
      <alignment horizontal="left"/>
    </xf>
    <xf numFmtId="0" fontId="21" fillId="27" borderId="26" xfId="0" applyFont="1" applyFill="1" applyBorder="1" applyAlignment="1">
      <alignment horizontal="left"/>
    </xf>
    <xf numFmtId="0" fontId="21" fillId="27" borderId="27" xfId="0" applyFont="1" applyFill="1" applyBorder="1" applyAlignment="1">
      <alignment horizontal="left"/>
    </xf>
    <xf numFmtId="0" fontId="21" fillId="27" borderId="28" xfId="0" applyFont="1" applyFill="1" applyBorder="1" applyAlignment="1">
      <alignment horizontal="left"/>
    </xf>
    <xf numFmtId="0" fontId="44" fillId="0" borderId="30" xfId="0" applyFont="1" applyFill="1" applyBorder="1" applyAlignment="1">
      <alignment horizontal="left" wrapText="1"/>
    </xf>
    <xf numFmtId="0" fontId="23" fillId="19" borderId="18" xfId="59" applyFont="1" applyFill="1" applyBorder="1" applyAlignment="1">
      <alignment horizontal="left" vertical="center"/>
    </xf>
    <xf numFmtId="0" fontId="25" fillId="21" borderId="30" xfId="0" applyFont="1" applyFill="1" applyBorder="1" applyAlignment="1">
      <alignment horizontal="left" wrapText="1"/>
    </xf>
    <xf numFmtId="0" fontId="25" fillId="21" borderId="31" xfId="0" applyFont="1" applyFill="1" applyBorder="1" applyAlignment="1">
      <alignment horizontal="left" wrapText="1"/>
    </xf>
    <xf numFmtId="0" fontId="25" fillId="21" borderId="26" xfId="0" applyFont="1" applyFill="1" applyBorder="1" applyAlignment="1">
      <alignment horizontal="left" vertical="center" wrapText="1"/>
    </xf>
    <xf numFmtId="0" fontId="25" fillId="21" borderId="27" xfId="0" applyFont="1" applyFill="1" applyBorder="1" applyAlignment="1">
      <alignment horizontal="left" vertical="center" wrapText="1"/>
    </xf>
    <xf numFmtId="0" fontId="25" fillId="21" borderId="28" xfId="0" applyFont="1" applyFill="1" applyBorder="1" applyAlignment="1">
      <alignment horizontal="left" vertical="center" wrapText="1"/>
    </xf>
    <xf numFmtId="0" fontId="25" fillId="21" borderId="45" xfId="0" applyFont="1" applyFill="1" applyBorder="1" applyAlignment="1">
      <alignment horizontal="left" vertical="center" wrapText="1"/>
    </xf>
    <xf numFmtId="0" fontId="25" fillId="21" borderId="30" xfId="0" applyFont="1" applyFill="1" applyBorder="1" applyAlignment="1">
      <alignment horizontal="left" vertical="center" wrapText="1"/>
    </xf>
    <xf numFmtId="0" fontId="25" fillId="21" borderId="31" xfId="0" applyFont="1" applyFill="1" applyBorder="1" applyAlignment="1">
      <alignment horizontal="left" vertical="center" wrapText="1"/>
    </xf>
    <xf numFmtId="0" fontId="12" fillId="12" borderId="0" xfId="1" applyFont="1" applyFill="1" applyAlignment="1">
      <alignment horizontal="left" vertical="center" wrapText="1"/>
    </xf>
    <xf numFmtId="3" fontId="12" fillId="18" borderId="32" xfId="1" applyNumberFormat="1" applyFont="1" applyFill="1" applyBorder="1" applyAlignment="1">
      <alignment horizontal="center" vertical="center" wrapText="1"/>
    </xf>
    <xf numFmtId="3" fontId="12" fillId="18" borderId="42" xfId="1" applyNumberFormat="1" applyFont="1" applyFill="1" applyBorder="1" applyAlignment="1">
      <alignment horizontal="center" vertical="center" wrapText="1"/>
    </xf>
    <xf numFmtId="0" fontId="12" fillId="18" borderId="33" xfId="1" applyFont="1" applyFill="1" applyBorder="1" applyAlignment="1">
      <alignment horizontal="center" vertical="center" wrapText="1"/>
    </xf>
    <xf numFmtId="0" fontId="12" fillId="18" borderId="21" xfId="1" applyFont="1" applyFill="1" applyBorder="1" applyAlignment="1">
      <alignment horizontal="center" vertical="center" wrapText="1"/>
    </xf>
    <xf numFmtId="0" fontId="12" fillId="18" borderId="33" xfId="105" applyFont="1" applyFill="1" applyBorder="1" applyAlignment="1">
      <alignment horizontal="center" vertical="center" wrapText="1"/>
    </xf>
    <xf numFmtId="0" fontId="12" fillId="18" borderId="21" xfId="105" applyFont="1" applyFill="1" applyBorder="1" applyAlignment="1">
      <alignment horizontal="center" vertical="center" wrapText="1"/>
    </xf>
    <xf numFmtId="3" fontId="12" fillId="18" borderId="33" xfId="1" applyNumberFormat="1" applyFont="1" applyFill="1" applyBorder="1" applyAlignment="1">
      <alignment horizontal="center" vertical="center" wrapText="1"/>
    </xf>
    <xf numFmtId="3" fontId="12" fillId="18" borderId="21" xfId="1" applyNumberFormat="1" applyFont="1" applyFill="1" applyBorder="1" applyAlignment="1">
      <alignment horizontal="center" vertical="center" wrapText="1"/>
    </xf>
    <xf numFmtId="3" fontId="12" fillId="18" borderId="34" xfId="1" applyNumberFormat="1" applyFont="1" applyFill="1" applyBorder="1" applyAlignment="1">
      <alignment horizontal="center" vertical="center" wrapText="1"/>
    </xf>
    <xf numFmtId="0" fontId="22" fillId="19" borderId="45" xfId="59" applyFont="1" applyFill="1" applyBorder="1" applyAlignment="1">
      <alignment horizontal="left" vertical="center"/>
    </xf>
    <xf numFmtId="0" fontId="22" fillId="19" borderId="30" xfId="59" applyFont="1" applyFill="1" applyBorder="1" applyAlignment="1">
      <alignment horizontal="left" vertical="center"/>
    </xf>
    <xf numFmtId="0" fontId="22" fillId="19" borderId="31" xfId="59" applyFont="1" applyFill="1" applyBorder="1" applyAlignment="1">
      <alignment horizontal="left" vertical="center"/>
    </xf>
    <xf numFmtId="0" fontId="25" fillId="19" borderId="18" xfId="59" applyFont="1" applyFill="1" applyBorder="1" applyAlignment="1">
      <alignment horizontal="left" vertical="center"/>
    </xf>
    <xf numFmtId="0" fontId="10" fillId="19" borderId="18" xfId="59" applyFont="1" applyFill="1" applyBorder="1" applyAlignment="1">
      <alignment horizontal="left" vertical="center"/>
    </xf>
    <xf numFmtId="0" fontId="22" fillId="19" borderId="26" xfId="59" applyFont="1" applyFill="1" applyBorder="1" applyAlignment="1">
      <alignment horizontal="left" vertical="center"/>
    </xf>
    <xf numFmtId="0" fontId="22" fillId="19" borderId="27" xfId="59" applyFont="1" applyFill="1" applyBorder="1" applyAlignment="1">
      <alignment horizontal="left" vertical="center"/>
    </xf>
    <xf numFmtId="0" fontId="22" fillId="19" borderId="28" xfId="59" applyFont="1" applyFill="1" applyBorder="1" applyAlignment="1">
      <alignment horizontal="left" vertical="center"/>
    </xf>
    <xf numFmtId="0" fontId="41" fillId="27" borderId="27" xfId="0" applyFont="1" applyFill="1" applyBorder="1" applyAlignment="1">
      <alignment horizontal="left"/>
    </xf>
    <xf numFmtId="0" fontId="12" fillId="12" borderId="26" xfId="1" applyFont="1" applyFill="1" applyBorder="1" applyAlignment="1">
      <alignment horizontal="left" vertical="center" wrapText="1"/>
    </xf>
    <xf numFmtId="0" fontId="12" fillId="12" borderId="27" xfId="1" applyFont="1" applyFill="1" applyBorder="1" applyAlignment="1">
      <alignment horizontal="left" vertical="center" wrapText="1"/>
    </xf>
    <xf numFmtId="0" fontId="12" fillId="12" borderId="28" xfId="1" applyFont="1" applyFill="1" applyBorder="1" applyAlignment="1">
      <alignment horizontal="left" vertical="center" wrapText="1"/>
    </xf>
    <xf numFmtId="0" fontId="39" fillId="27" borderId="26" xfId="0" applyFont="1" applyFill="1" applyBorder="1" applyAlignment="1">
      <alignment horizontal="left"/>
    </xf>
    <xf numFmtId="0" fontId="39" fillId="27" borderId="27" xfId="0" applyFont="1" applyFill="1" applyBorder="1" applyAlignment="1">
      <alignment horizontal="left"/>
    </xf>
    <xf numFmtId="0" fontId="39" fillId="27" borderId="28" xfId="0" applyFont="1" applyFill="1" applyBorder="1" applyAlignment="1">
      <alignment horizontal="left"/>
    </xf>
    <xf numFmtId="0" fontId="5" fillId="28" borderId="26" xfId="59" applyFont="1" applyFill="1" applyBorder="1" applyAlignment="1">
      <alignment horizontal="left" vertical="center"/>
    </xf>
    <xf numFmtId="0" fontId="5" fillId="28" borderId="27" xfId="59" applyFont="1" applyFill="1" applyBorder="1" applyAlignment="1">
      <alignment horizontal="left" vertical="center"/>
    </xf>
    <xf numFmtId="0" fontId="5" fillId="28" borderId="28" xfId="59" applyFont="1" applyFill="1" applyBorder="1" applyAlignment="1">
      <alignment horizontal="left" vertical="center"/>
    </xf>
    <xf numFmtId="0" fontId="5" fillId="28" borderId="26" xfId="59" applyFont="1" applyFill="1" applyBorder="1" applyAlignment="1">
      <alignment horizontal="left"/>
    </xf>
    <xf numFmtId="0" fontId="5" fillId="28" borderId="27" xfId="59" applyFont="1" applyFill="1" applyBorder="1" applyAlignment="1">
      <alignment horizontal="left"/>
    </xf>
    <xf numFmtId="0" fontId="5" fillId="28" borderId="28" xfId="59" applyFont="1" applyFill="1" applyBorder="1" applyAlignment="1">
      <alignment horizontal="left"/>
    </xf>
    <xf numFmtId="0" fontId="20" fillId="29" borderId="26" xfId="1" applyFont="1" applyFill="1" applyBorder="1" applyAlignment="1">
      <alignment horizontal="left" vertical="center"/>
    </xf>
    <xf numFmtId="0" fontId="20" fillId="29" borderId="27" xfId="1" applyFont="1" applyFill="1" applyBorder="1" applyAlignment="1">
      <alignment horizontal="left" vertical="center"/>
    </xf>
    <xf numFmtId="0" fontId="20" fillId="29" borderId="28" xfId="1" applyFont="1" applyFill="1" applyBorder="1" applyAlignment="1">
      <alignment horizontal="left" vertical="center"/>
    </xf>
    <xf numFmtId="0" fontId="5" fillId="28" borderId="18" xfId="59" applyFont="1" applyFill="1" applyBorder="1" applyAlignment="1">
      <alignment horizontal="left" vertical="center"/>
    </xf>
    <xf numFmtId="0" fontId="32" fillId="28" borderId="26" xfId="59" applyFont="1" applyFill="1" applyBorder="1" applyAlignment="1">
      <alignment horizontal="left" vertical="center"/>
    </xf>
    <xf numFmtId="0" fontId="32" fillId="28" borderId="27" xfId="59" applyFont="1" applyFill="1" applyBorder="1" applyAlignment="1">
      <alignment horizontal="left" vertical="center"/>
    </xf>
    <xf numFmtId="0" fontId="32" fillId="28" borderId="28" xfId="59" applyFont="1" applyFill="1" applyBorder="1" applyAlignment="1">
      <alignment horizontal="left" vertical="center"/>
    </xf>
    <xf numFmtId="0" fontId="5" fillId="28" borderId="26" xfId="1" applyFont="1" applyFill="1" applyBorder="1" applyAlignment="1">
      <alignment horizontal="left" vertical="center"/>
    </xf>
    <xf numFmtId="0" fontId="5" fillId="28" borderId="27" xfId="1" applyFont="1" applyFill="1" applyBorder="1" applyAlignment="1">
      <alignment horizontal="left" vertical="center"/>
    </xf>
    <xf numFmtId="0" fontId="5" fillId="28" borderId="28" xfId="1" applyFont="1" applyFill="1" applyBorder="1" applyAlignment="1">
      <alignment horizontal="left" vertical="center"/>
    </xf>
    <xf numFmtId="0" fontId="5" fillId="28" borderId="18" xfId="1" applyFont="1" applyFill="1" applyBorder="1" applyAlignment="1">
      <alignment horizontal="left" vertical="center" wrapText="1"/>
    </xf>
    <xf numFmtId="0" fontId="5" fillId="28" borderId="6" xfId="1" applyFont="1" applyFill="1" applyBorder="1" applyAlignment="1">
      <alignment horizontal="left" vertical="center" wrapText="1"/>
    </xf>
    <xf numFmtId="0" fontId="5" fillId="28" borderId="20" xfId="1" applyFont="1" applyFill="1" applyBorder="1" applyAlignment="1">
      <alignment horizontal="left" vertical="center" wrapText="1"/>
    </xf>
    <xf numFmtId="0" fontId="5" fillId="28" borderId="57" xfId="1" applyFont="1" applyFill="1" applyBorder="1" applyAlignment="1">
      <alignment horizontal="left" vertical="center" wrapText="1"/>
    </xf>
    <xf numFmtId="0" fontId="32" fillId="28" borderId="18" xfId="0" applyFont="1" applyFill="1" applyBorder="1" applyAlignment="1">
      <alignment horizontal="left" vertical="center"/>
    </xf>
    <xf numFmtId="0" fontId="32" fillId="28" borderId="26" xfId="0" applyFont="1" applyFill="1" applyBorder="1" applyAlignment="1">
      <alignment horizontal="left" vertical="center" wrapText="1"/>
    </xf>
    <xf numFmtId="0" fontId="32" fillId="28" borderId="27" xfId="0" applyFont="1" applyFill="1" applyBorder="1" applyAlignment="1">
      <alignment horizontal="left" vertical="center" wrapText="1"/>
    </xf>
    <xf numFmtId="0" fontId="32" fillId="28" borderId="28" xfId="0" applyFont="1" applyFill="1" applyBorder="1" applyAlignment="1">
      <alignment horizontal="left" vertical="center" wrapText="1"/>
    </xf>
    <xf numFmtId="3" fontId="5" fillId="18" borderId="18" xfId="1" applyNumberFormat="1" applyFont="1" applyFill="1" applyBorder="1" applyAlignment="1">
      <alignment horizontal="center" vertical="center" wrapText="1"/>
    </xf>
    <xf numFmtId="0" fontId="5" fillId="18" borderId="18" xfId="105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28" xfId="0" applyBorder="1" applyAlignment="1">
      <alignment horizontal="center"/>
    </xf>
  </cellXfs>
  <cellStyles count="107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Categoría del Piloto de Datos" xfId="14"/>
    <cellStyle name="Comma 2" xfId="15"/>
    <cellStyle name="Comma0" xfId="16"/>
    <cellStyle name="Comma0 2" xfId="17"/>
    <cellStyle name="Currency [0]_GI" xfId="18"/>
    <cellStyle name="Currency_GI" xfId="19"/>
    <cellStyle name="Currency0" xfId="20"/>
    <cellStyle name="Currency0 2" xfId="21"/>
    <cellStyle name="Date" xfId="22"/>
    <cellStyle name="Date 2" xfId="23"/>
    <cellStyle name="Euro" xfId="24"/>
    <cellStyle name="Euro 2" xfId="25"/>
    <cellStyle name="Excel Built-in Normal" xfId="26"/>
    <cellStyle name="Fixed" xfId="27"/>
    <cellStyle name="Fixed 2" xfId="28"/>
    <cellStyle name="Followed Hyperlink" xfId="29"/>
    <cellStyle name="Heading 1" xfId="30"/>
    <cellStyle name="Heading 1 2" xfId="31"/>
    <cellStyle name="Heading 2" xfId="32"/>
    <cellStyle name="Heading 2 2" xfId="33"/>
    <cellStyle name="Hyperlink" xfId="34"/>
    <cellStyle name="Millares" xfId="106" builtinId="3"/>
    <cellStyle name="Millares 10" xfId="35"/>
    <cellStyle name="Millares 11" xfId="36"/>
    <cellStyle name="Millares 2" xfId="37"/>
    <cellStyle name="Millares 2 2" xfId="38"/>
    <cellStyle name="Millares 3" xfId="39"/>
    <cellStyle name="Millares 3 2" xfId="40"/>
    <cellStyle name="Millares 3 2 2" xfId="41"/>
    <cellStyle name="Millares 3 3" xfId="42"/>
    <cellStyle name="Millares 3_Copia de FORMATOS DIRECTIVA" xfId="43"/>
    <cellStyle name="Millares 4" xfId="44"/>
    <cellStyle name="Millares 5" xfId="45"/>
    <cellStyle name="Millares 5 2" xfId="46"/>
    <cellStyle name="Millares 6" xfId="47"/>
    <cellStyle name="Millares 6 2" xfId="48"/>
    <cellStyle name="Millares 6 2 2" xfId="49"/>
    <cellStyle name="Millares 6 3" xfId="50"/>
    <cellStyle name="Millares 7" xfId="51"/>
    <cellStyle name="Millares 8" xfId="52"/>
    <cellStyle name="Millares 9" xfId="53"/>
    <cellStyle name="Normal" xfId="0" builtinId="0"/>
    <cellStyle name="Normal 10" xfId="54"/>
    <cellStyle name="Normal 11" xfId="55"/>
    <cellStyle name="Normal 12" xfId="56"/>
    <cellStyle name="Normal 13" xfId="57"/>
    <cellStyle name="Normal 14" xfId="58"/>
    <cellStyle name="Normal 15" xfId="1"/>
    <cellStyle name="Normal 2" xfId="59"/>
    <cellStyle name="Normal 2 2" xfId="60"/>
    <cellStyle name="Normal 2 2 2" xfId="61"/>
    <cellStyle name="Normal 2 2 2 2" xfId="62"/>
    <cellStyle name="Normal 2 2 3" xfId="63"/>
    <cellStyle name="Normal 2 2_111110 MODELO FINAL FORMATOS 2012 pperxxx" xfId="64"/>
    <cellStyle name="Normal 2 3" xfId="65"/>
    <cellStyle name="Normal 2 3 2" xfId="66"/>
    <cellStyle name="Normal 2 4" xfId="67"/>
    <cellStyle name="Normal 2 4 2" xfId="68"/>
    <cellStyle name="Normal 2 5" xfId="69"/>
    <cellStyle name="Normal 2 5 2" xfId="70"/>
    <cellStyle name="Normal 2 6" xfId="71"/>
    <cellStyle name="Normal 2 6 2" xfId="72"/>
    <cellStyle name="Normal 2 7" xfId="73"/>
    <cellStyle name="Normal 2 8" xfId="74"/>
    <cellStyle name="Normal 2_111110 MODELO FINAL FORMATOS 2012 pperxxx" xfId="75"/>
    <cellStyle name="Normal 3" xfId="76"/>
    <cellStyle name="Normal 3 2" xfId="77"/>
    <cellStyle name="Normal 3 2 2" xfId="78"/>
    <cellStyle name="Normal 3 3" xfId="79"/>
    <cellStyle name="Normal 3_111110 MODELO FINAL FORMATOS 2012 pperxxx" xfId="80"/>
    <cellStyle name="Normal 4" xfId="81"/>
    <cellStyle name="Normal 4 2" xfId="82"/>
    <cellStyle name="Normal 5" xfId="83"/>
    <cellStyle name="Normal 5 2" xfId="84"/>
    <cellStyle name="Normal 5 2 2" xfId="85"/>
    <cellStyle name="Normal 5 3" xfId="86"/>
    <cellStyle name="Normal 5_111110 MODELO FINAL FORMATOS 2012 pperxxx" xfId="87"/>
    <cellStyle name="Normal 6" xfId="88"/>
    <cellStyle name="Normal 6 2" xfId="89"/>
    <cellStyle name="Normal 7" xfId="90"/>
    <cellStyle name="Normal 8" xfId="91"/>
    <cellStyle name="Normal 8 2" xfId="92"/>
    <cellStyle name="Normal 9" xfId="93"/>
    <cellStyle name="Normal 9 2" xfId="94"/>
    <cellStyle name="Normal_FORMATOS POA 2010 PNRA 2" xfId="105"/>
    <cellStyle name="Piloto de Datos Ángulo" xfId="95"/>
    <cellStyle name="Piloto de Datos Campo" xfId="96"/>
    <cellStyle name="Piloto de Datos Resultado" xfId="97"/>
    <cellStyle name="Piloto de Datos Título" xfId="98"/>
    <cellStyle name="Piloto de Datos Valor" xfId="99"/>
    <cellStyle name="Porcentaje 2" xfId="100"/>
    <cellStyle name="Porcentual 2" xfId="101"/>
    <cellStyle name="Porcentual 2 2" xfId="102"/>
    <cellStyle name="Porcentual 3" xfId="103"/>
    <cellStyle name="Porcentual 3 2" xfId="104"/>
  </cellStyles>
  <dxfs count="0"/>
  <tableStyles count="0" defaultTableStyle="TableStyleMedium2" defaultPivotStyle="PivotStyleLight16"/>
  <colors>
    <mruColors>
      <color rgb="FF99FF66"/>
      <color rgb="FF28BE4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I%20ANPES%20CONDOR/RCT%20FORMATOS_Y_FORMULARIOS_PLAN_OPERATIVO_2013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N° 01 INFOR GENERAL"/>
      <sheetName val="SITUACION ACTUAL"/>
      <sheetName val="PROYECCION RECURSOS 2013"/>
      <sheetName val="PRIORIZACION DE METAS 2013"/>
      <sheetName val="equipos e infraest."/>
      <sheetName val="FORMATO N° 02 DESC. ACTIVIDADES"/>
      <sheetName val="FORMATO N° 02 DESC. ACTIVID (2)"/>
      <sheetName val="FORMATO N° 02 DESC. ACTIVID (3)"/>
      <sheetName val="FORMATO N° 03 PLAN MAESTRO"/>
      <sheetName val="FORMULARIO N° 01 PROG. FISICA"/>
      <sheetName val="Hoja1"/>
      <sheetName val="FORMULARIO N° 02 PROG. FINAN."/>
      <sheetName val="FORMULARIO 3"/>
      <sheetName val="PROGRAMACIÒN DE PROYECTOS"/>
      <sheetName val="FORMULARIO N° 05 FISICA PROY"/>
      <sheetName val="FORMULARIO N° 06 PROGR FIN PROY"/>
      <sheetName val="FORMULARIO N° 04 CONSOLID. TRIM"/>
      <sheetName val="HOJA DE TRABAJO PERSONAL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5">
          <cell r="G15">
            <v>1300</v>
          </cell>
        </row>
      </sheetData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38" zoomScale="110" zoomScaleNormal="110" workbookViewId="0">
      <selection activeCell="D55" sqref="D55"/>
    </sheetView>
  </sheetViews>
  <sheetFormatPr baseColWidth="10" defaultRowHeight="15" x14ac:dyDescent="0.25"/>
  <cols>
    <col min="1" max="1" width="42.5703125" customWidth="1"/>
    <col min="2" max="2" width="27.85546875" customWidth="1"/>
    <col min="3" max="3" width="13.42578125" customWidth="1"/>
    <col min="4" max="4" width="9.85546875" customWidth="1"/>
    <col min="5" max="5" width="14.28515625" customWidth="1"/>
  </cols>
  <sheetData>
    <row r="1" spans="1:17" x14ac:dyDescent="0.25">
      <c r="A1" s="276" t="s">
        <v>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</row>
    <row r="2" spans="1:17" ht="21" customHeight="1" x14ac:dyDescent="0.25">
      <c r="A2" s="6"/>
      <c r="B2" s="6"/>
      <c r="C2" s="6"/>
      <c r="D2" s="286" t="s">
        <v>325</v>
      </c>
      <c r="E2" s="286"/>
      <c r="F2" s="286"/>
      <c r="G2" s="286"/>
      <c r="H2" s="286"/>
      <c r="I2" s="286"/>
      <c r="J2" s="286"/>
      <c r="K2" s="6"/>
      <c r="L2" s="6"/>
      <c r="M2" s="6"/>
      <c r="N2" s="6"/>
      <c r="O2" s="6"/>
      <c r="P2" s="6"/>
      <c r="Q2" s="6"/>
    </row>
    <row r="3" spans="1:17" x14ac:dyDescent="0.25">
      <c r="A3" s="11" t="s">
        <v>1</v>
      </c>
      <c r="B3" s="11"/>
      <c r="C3" s="11"/>
      <c r="D3" s="11"/>
      <c r="E3" s="12"/>
      <c r="F3" s="13"/>
      <c r="G3" s="12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.75" thickBot="1" x14ac:dyDescent="0.3">
      <c r="A4" s="11" t="s">
        <v>2</v>
      </c>
      <c r="B4" s="11"/>
      <c r="C4" s="11"/>
      <c r="D4" s="11"/>
      <c r="E4" s="12"/>
      <c r="F4" s="13"/>
      <c r="G4" s="12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25.5" customHeight="1" x14ac:dyDescent="0.25">
      <c r="A5" s="277" t="s">
        <v>4</v>
      </c>
      <c r="B5" s="282" t="s">
        <v>25</v>
      </c>
      <c r="C5" s="284" t="s">
        <v>30</v>
      </c>
      <c r="D5" s="284" t="s">
        <v>31</v>
      </c>
      <c r="E5" s="279" t="s">
        <v>5</v>
      </c>
      <c r="F5" s="279" t="s">
        <v>6</v>
      </c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81"/>
    </row>
    <row r="6" spans="1:17" ht="15.75" thickBot="1" x14ac:dyDescent="0.3">
      <c r="A6" s="278"/>
      <c r="B6" s="283"/>
      <c r="C6" s="285"/>
      <c r="D6" s="285"/>
      <c r="E6" s="280"/>
      <c r="F6" s="16" t="s">
        <v>7</v>
      </c>
      <c r="G6" s="16" t="s">
        <v>8</v>
      </c>
      <c r="H6" s="16" t="s">
        <v>9</v>
      </c>
      <c r="I6" s="16" t="s">
        <v>10</v>
      </c>
      <c r="J6" s="16" t="s">
        <v>11</v>
      </c>
      <c r="K6" s="16" t="s">
        <v>12</v>
      </c>
      <c r="L6" s="16" t="s">
        <v>13</v>
      </c>
      <c r="M6" s="16" t="s">
        <v>14</v>
      </c>
      <c r="N6" s="16" t="s">
        <v>15</v>
      </c>
      <c r="O6" s="16" t="s">
        <v>16</v>
      </c>
      <c r="P6" s="16" t="s">
        <v>17</v>
      </c>
      <c r="Q6" s="17" t="s">
        <v>18</v>
      </c>
    </row>
    <row r="7" spans="1:17" x14ac:dyDescent="0.25">
      <c r="A7" s="74" t="s">
        <v>44</v>
      </c>
      <c r="B7" s="75"/>
      <c r="C7" s="75"/>
      <c r="D7" s="75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7"/>
    </row>
    <row r="8" spans="1:17" x14ac:dyDescent="0.25">
      <c r="A8" s="18" t="s">
        <v>19</v>
      </c>
      <c r="B8" s="23"/>
      <c r="C8" s="23"/>
      <c r="D8" s="23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20"/>
    </row>
    <row r="9" spans="1:17" ht="36" x14ac:dyDescent="0.25">
      <c r="A9" s="73" t="s">
        <v>23</v>
      </c>
      <c r="B9" s="71" t="s">
        <v>26</v>
      </c>
      <c r="C9" s="24" t="s">
        <v>28</v>
      </c>
      <c r="D9" s="24">
        <v>17</v>
      </c>
      <c r="E9" s="27">
        <v>118469</v>
      </c>
      <c r="F9" s="231">
        <v>9270.65</v>
      </c>
      <c r="G9" s="231">
        <v>9970.65</v>
      </c>
      <c r="H9" s="231">
        <v>9330.65</v>
      </c>
      <c r="I9" s="231">
        <v>9270.65</v>
      </c>
      <c r="J9" s="231">
        <v>9270.65</v>
      </c>
      <c r="K9" s="231">
        <v>9330.65</v>
      </c>
      <c r="L9" s="231">
        <v>12170.65</v>
      </c>
      <c r="M9" s="231">
        <v>9270.65</v>
      </c>
      <c r="N9" s="231">
        <v>9330.65</v>
      </c>
      <c r="O9" s="231">
        <v>9270.65</v>
      </c>
      <c r="P9" s="231">
        <v>9270.65</v>
      </c>
      <c r="Q9" s="232">
        <v>12711.65</v>
      </c>
    </row>
    <row r="10" spans="1:17" x14ac:dyDescent="0.25">
      <c r="A10" s="18" t="s">
        <v>20</v>
      </c>
      <c r="B10" s="23"/>
      <c r="C10" s="23"/>
      <c r="D10" s="23"/>
      <c r="E10" s="19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4"/>
    </row>
    <row r="11" spans="1:17" ht="36" x14ac:dyDescent="0.25">
      <c r="A11" s="248" t="s">
        <v>24</v>
      </c>
      <c r="B11" s="72" t="s">
        <v>27</v>
      </c>
      <c r="C11" s="25" t="s">
        <v>29</v>
      </c>
      <c r="D11" s="25">
        <v>24</v>
      </c>
      <c r="E11" s="239">
        <v>118431</v>
      </c>
      <c r="F11" s="231">
        <v>7257.1</v>
      </c>
      <c r="G11" s="231">
        <v>9317.4</v>
      </c>
      <c r="H11" s="231">
        <v>10987.1</v>
      </c>
      <c r="I11" s="231">
        <v>9317.1</v>
      </c>
      <c r="J11" s="231">
        <v>9437.1</v>
      </c>
      <c r="K11" s="231">
        <v>10867.1</v>
      </c>
      <c r="L11" s="231">
        <v>10379.85</v>
      </c>
      <c r="M11" s="231">
        <v>9317.1</v>
      </c>
      <c r="N11" s="231">
        <v>10987.1</v>
      </c>
      <c r="O11" s="231">
        <v>9317.1</v>
      </c>
      <c r="P11" s="231">
        <v>10787.1</v>
      </c>
      <c r="Q11" s="232">
        <v>10459.85</v>
      </c>
    </row>
    <row r="12" spans="1:17" ht="15.75" thickBot="1" x14ac:dyDescent="0.3">
      <c r="A12" s="273" t="s">
        <v>21</v>
      </c>
      <c r="B12" s="274"/>
      <c r="C12" s="274"/>
      <c r="D12" s="275"/>
      <c r="E12" s="62">
        <f>SUM(E9+E11)</f>
        <v>236900</v>
      </c>
      <c r="F12" s="235">
        <v>16527.75</v>
      </c>
      <c r="G12" s="235">
        <v>19288.050000000003</v>
      </c>
      <c r="H12" s="235">
        <v>20317.75</v>
      </c>
      <c r="I12" s="235">
        <v>18587.75</v>
      </c>
      <c r="J12" s="235">
        <v>18707.75</v>
      </c>
      <c r="K12" s="235">
        <v>20197.75</v>
      </c>
      <c r="L12" s="235">
        <v>22550.5</v>
      </c>
      <c r="M12" s="235">
        <v>18587.75</v>
      </c>
      <c r="N12" s="235">
        <v>20317.75</v>
      </c>
      <c r="O12" s="235">
        <v>18587.75</v>
      </c>
      <c r="P12" s="235">
        <v>20057.75</v>
      </c>
      <c r="Q12" s="236">
        <v>23171.5</v>
      </c>
    </row>
    <row r="13" spans="1:17" x14ac:dyDescent="0.25">
      <c r="A13" s="74" t="s">
        <v>318</v>
      </c>
      <c r="B13" s="75"/>
      <c r="C13" s="75"/>
      <c r="D13" s="75"/>
      <c r="E13" s="76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8"/>
    </row>
    <row r="14" spans="1:17" x14ac:dyDescent="0.25">
      <c r="A14" s="18" t="s">
        <v>19</v>
      </c>
      <c r="B14" s="23"/>
      <c r="C14" s="23"/>
      <c r="D14" s="23"/>
      <c r="E14" s="19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4"/>
    </row>
    <row r="15" spans="1:17" ht="36" x14ac:dyDescent="0.25">
      <c r="A15" s="73" t="s">
        <v>38</v>
      </c>
      <c r="B15" s="71" t="s">
        <v>26</v>
      </c>
      <c r="C15" s="26" t="s">
        <v>28</v>
      </c>
      <c r="D15" s="46">
        <v>12</v>
      </c>
      <c r="E15" s="27">
        <v>104665.2</v>
      </c>
      <c r="F15" s="231">
        <v>8642.1</v>
      </c>
      <c r="G15" s="231">
        <v>8602.1</v>
      </c>
      <c r="H15" s="231">
        <v>8642.1</v>
      </c>
      <c r="I15" s="231">
        <v>8602.1</v>
      </c>
      <c r="J15" s="231">
        <v>8642.1</v>
      </c>
      <c r="K15" s="231">
        <v>8602.1</v>
      </c>
      <c r="L15" s="231">
        <v>9242.1</v>
      </c>
      <c r="M15" s="231">
        <v>8602.1</v>
      </c>
      <c r="N15" s="231">
        <v>8642.1</v>
      </c>
      <c r="O15" s="231">
        <v>8602.1</v>
      </c>
      <c r="P15" s="231">
        <v>8642.1</v>
      </c>
      <c r="Q15" s="232">
        <v>9202.1</v>
      </c>
    </row>
    <row r="16" spans="1:17" x14ac:dyDescent="0.25">
      <c r="A16" s="32" t="s">
        <v>20</v>
      </c>
      <c r="B16" s="33"/>
      <c r="C16" s="33"/>
      <c r="D16" s="33"/>
      <c r="E16" s="34"/>
      <c r="F16" s="34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4"/>
    </row>
    <row r="17" spans="1:17" ht="24" x14ac:dyDescent="0.25">
      <c r="A17" s="39" t="s">
        <v>39</v>
      </c>
      <c r="B17" s="40" t="s">
        <v>40</v>
      </c>
      <c r="C17" s="40" t="s">
        <v>29</v>
      </c>
      <c r="D17" s="47">
        <v>22</v>
      </c>
      <c r="E17" s="41">
        <v>128090</v>
      </c>
      <c r="F17" s="41">
        <v>10391</v>
      </c>
      <c r="G17" s="41">
        <v>10391</v>
      </c>
      <c r="H17" s="41">
        <v>10391</v>
      </c>
      <c r="I17" s="41">
        <v>10391</v>
      </c>
      <c r="J17" s="41">
        <v>10391</v>
      </c>
      <c r="K17" s="41">
        <v>9750</v>
      </c>
      <c r="L17" s="41">
        <v>12791</v>
      </c>
      <c r="M17" s="41">
        <v>10391</v>
      </c>
      <c r="N17" s="41">
        <v>9630</v>
      </c>
      <c r="O17" s="41">
        <v>10391</v>
      </c>
      <c r="P17" s="41">
        <v>10391</v>
      </c>
      <c r="Q17" s="42">
        <v>12791</v>
      </c>
    </row>
    <row r="18" spans="1:17" x14ac:dyDescent="0.25">
      <c r="A18" s="35" t="s">
        <v>43</v>
      </c>
      <c r="B18" s="36"/>
      <c r="C18" s="36"/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1:17" ht="38.25" x14ac:dyDescent="0.25">
      <c r="A19" s="45" t="s">
        <v>41</v>
      </c>
      <c r="B19" s="31" t="s">
        <v>42</v>
      </c>
      <c r="C19" s="40" t="s">
        <v>45</v>
      </c>
      <c r="D19" s="47">
        <v>8</v>
      </c>
      <c r="E19" s="41">
        <v>2250</v>
      </c>
      <c r="F19" s="41">
        <v>0</v>
      </c>
      <c r="G19" s="41">
        <v>530</v>
      </c>
      <c r="H19" s="41">
        <v>860</v>
      </c>
      <c r="I19" s="41">
        <v>0</v>
      </c>
      <c r="J19" s="41">
        <v>0</v>
      </c>
      <c r="K19" s="41">
        <v>0</v>
      </c>
      <c r="L19" s="41">
        <v>860</v>
      </c>
      <c r="M19" s="41">
        <v>0</v>
      </c>
      <c r="N19" s="41">
        <v>0</v>
      </c>
      <c r="O19" s="41">
        <v>0</v>
      </c>
      <c r="P19" s="41">
        <v>0</v>
      </c>
      <c r="Q19" s="42">
        <v>0</v>
      </c>
    </row>
    <row r="20" spans="1:17" x14ac:dyDescent="0.25">
      <c r="A20" s="249" t="s">
        <v>326</v>
      </c>
      <c r="B20" s="240"/>
      <c r="C20" s="241"/>
      <c r="D20" s="242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2"/>
    </row>
    <row r="21" spans="1:17" x14ac:dyDescent="0.25">
      <c r="A21" s="249" t="s">
        <v>327</v>
      </c>
      <c r="B21" s="240"/>
      <c r="C21" s="241"/>
      <c r="D21" s="242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2"/>
    </row>
    <row r="22" spans="1:17" ht="15.75" thickBot="1" x14ac:dyDescent="0.3">
      <c r="A22" s="267" t="s">
        <v>21</v>
      </c>
      <c r="B22" s="268"/>
      <c r="C22" s="268"/>
      <c r="D22" s="269"/>
      <c r="E22" s="228">
        <v>235005.2</v>
      </c>
      <c r="F22" s="229">
        <v>19033.099999999999</v>
      </c>
      <c r="G22" s="224">
        <v>19523.099999999999</v>
      </c>
      <c r="H22" s="229">
        <v>19893.099999999999</v>
      </c>
      <c r="I22" s="224">
        <v>18993.099999999999</v>
      </c>
      <c r="J22" s="229">
        <v>19033.099999999999</v>
      </c>
      <c r="K22" s="224">
        <v>18352.099999999999</v>
      </c>
      <c r="L22" s="229">
        <v>22893.1</v>
      </c>
      <c r="M22" s="224">
        <v>18993.099999999999</v>
      </c>
      <c r="N22" s="229">
        <v>18272.099999999999</v>
      </c>
      <c r="O22" s="224">
        <v>18993.099999999999</v>
      </c>
      <c r="P22" s="229">
        <v>19033.099999999999</v>
      </c>
      <c r="Q22" s="230">
        <v>21993.1</v>
      </c>
    </row>
    <row r="23" spans="1:17" x14ac:dyDescent="0.25">
      <c r="A23" s="74" t="s">
        <v>317</v>
      </c>
      <c r="B23" s="75"/>
      <c r="C23" s="75"/>
      <c r="D23" s="75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7"/>
    </row>
    <row r="24" spans="1:17" x14ac:dyDescent="0.25">
      <c r="A24" s="18" t="s">
        <v>19</v>
      </c>
      <c r="B24" s="23"/>
      <c r="C24" s="23"/>
      <c r="D24" s="23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20"/>
    </row>
    <row r="25" spans="1:17" ht="36" x14ac:dyDescent="0.25">
      <c r="A25" s="73" t="s">
        <v>38</v>
      </c>
      <c r="B25" s="71" t="s">
        <v>26</v>
      </c>
      <c r="C25" s="26" t="s">
        <v>28</v>
      </c>
      <c r="D25" s="46">
        <v>12</v>
      </c>
      <c r="E25" s="27">
        <v>89245</v>
      </c>
      <c r="F25" s="21">
        <v>7387</v>
      </c>
      <c r="G25" s="21">
        <v>7387</v>
      </c>
      <c r="H25" s="21">
        <v>7387</v>
      </c>
      <c r="I25" s="21">
        <v>7387</v>
      </c>
      <c r="J25" s="21">
        <v>7387</v>
      </c>
      <c r="K25" s="21">
        <v>7387</v>
      </c>
      <c r="L25" s="21">
        <v>7487</v>
      </c>
      <c r="M25" s="21">
        <v>7487</v>
      </c>
      <c r="N25" s="21">
        <v>7487</v>
      </c>
      <c r="O25" s="21">
        <v>7487</v>
      </c>
      <c r="P25" s="21">
        <v>7487</v>
      </c>
      <c r="Q25" s="22">
        <v>7487</v>
      </c>
    </row>
    <row r="26" spans="1:17" x14ac:dyDescent="0.25">
      <c r="A26" s="32" t="s">
        <v>20</v>
      </c>
      <c r="B26" s="33"/>
      <c r="C26" s="33"/>
      <c r="D26" s="33"/>
      <c r="E26" s="34"/>
      <c r="F26" s="34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</row>
    <row r="27" spans="1:17" ht="24" x14ac:dyDescent="0.25">
      <c r="A27" s="39" t="s">
        <v>39</v>
      </c>
      <c r="B27" s="40" t="s">
        <v>40</v>
      </c>
      <c r="C27" s="40" t="s">
        <v>29</v>
      </c>
      <c r="D27" s="47">
        <v>3</v>
      </c>
      <c r="E27" s="41">
        <v>3150</v>
      </c>
      <c r="F27" s="41">
        <v>350</v>
      </c>
      <c r="G27" s="41">
        <v>350</v>
      </c>
      <c r="H27" s="41">
        <v>350</v>
      </c>
      <c r="I27" s="41">
        <v>350</v>
      </c>
      <c r="J27" s="41">
        <v>350</v>
      </c>
      <c r="K27" s="41">
        <v>350</v>
      </c>
      <c r="L27" s="41">
        <v>350</v>
      </c>
      <c r="M27" s="41">
        <v>350</v>
      </c>
      <c r="N27" s="41">
        <v>350</v>
      </c>
      <c r="O27" s="41">
        <v>0</v>
      </c>
      <c r="P27" s="41">
        <v>0</v>
      </c>
      <c r="Q27" s="221">
        <v>0</v>
      </c>
    </row>
    <row r="28" spans="1:17" x14ac:dyDescent="0.25">
      <c r="A28" s="35" t="s">
        <v>43</v>
      </c>
      <c r="B28" s="36"/>
      <c r="C28" s="36"/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/>
    </row>
    <row r="29" spans="1:17" ht="51" x14ac:dyDescent="0.25">
      <c r="A29" s="143" t="s">
        <v>41</v>
      </c>
      <c r="B29" s="31" t="s">
        <v>42</v>
      </c>
      <c r="C29" s="40" t="s">
        <v>316</v>
      </c>
      <c r="D29" s="47"/>
      <c r="E29" s="41">
        <v>6996</v>
      </c>
      <c r="F29" s="223">
        <f>+'[1]FORMULARIO N° 04 CONSOLID. TRIM'!G15/3</f>
        <v>433.33333333333331</v>
      </c>
      <c r="G29" s="222">
        <v>433.33333333333331</v>
      </c>
      <c r="H29" s="222">
        <v>433.33333333333331</v>
      </c>
      <c r="I29" s="222">
        <v>299.33333333333331</v>
      </c>
      <c r="J29" s="222">
        <v>299.33333333333331</v>
      </c>
      <c r="K29" s="222">
        <v>299.33333333333331</v>
      </c>
      <c r="L29" s="41">
        <v>867</v>
      </c>
      <c r="M29" s="41">
        <v>867</v>
      </c>
      <c r="N29" s="41">
        <v>867</v>
      </c>
      <c r="O29" s="41">
        <v>733</v>
      </c>
      <c r="P29" s="41">
        <v>733</v>
      </c>
      <c r="Q29" s="42">
        <v>732</v>
      </c>
    </row>
    <row r="30" spans="1:17" ht="15.75" thickBot="1" x14ac:dyDescent="0.3">
      <c r="A30" s="267" t="s">
        <v>21</v>
      </c>
      <c r="B30" s="268"/>
      <c r="C30" s="268"/>
      <c r="D30" s="269"/>
      <c r="E30" s="227">
        <f>SUM(E25+E27+E29)</f>
        <v>99391</v>
      </c>
      <c r="F30" s="226">
        <f t="shared" ref="F30:Q30" si="0">SUM(F25+F27+F29)</f>
        <v>8170.333333333333</v>
      </c>
      <c r="G30" s="226">
        <f t="shared" si="0"/>
        <v>8170.333333333333</v>
      </c>
      <c r="H30" s="226">
        <f t="shared" si="0"/>
        <v>8170.333333333333</v>
      </c>
      <c r="I30" s="226">
        <f t="shared" si="0"/>
        <v>8036.333333333333</v>
      </c>
      <c r="J30" s="226">
        <f t="shared" si="0"/>
        <v>8036.333333333333</v>
      </c>
      <c r="K30" s="226">
        <f t="shared" si="0"/>
        <v>8036.333333333333</v>
      </c>
      <c r="L30" s="225">
        <f t="shared" si="0"/>
        <v>8704</v>
      </c>
      <c r="M30" s="225">
        <f t="shared" si="0"/>
        <v>8704</v>
      </c>
      <c r="N30" s="225">
        <f t="shared" si="0"/>
        <v>8704</v>
      </c>
      <c r="O30" s="225">
        <f t="shared" si="0"/>
        <v>8220</v>
      </c>
      <c r="P30" s="225">
        <f t="shared" si="0"/>
        <v>8220</v>
      </c>
      <c r="Q30" s="225">
        <f t="shared" si="0"/>
        <v>8219</v>
      </c>
    </row>
    <row r="31" spans="1:17" x14ac:dyDescent="0.25">
      <c r="A31" s="74" t="s">
        <v>319</v>
      </c>
      <c r="B31" s="75"/>
      <c r="C31" s="75"/>
      <c r="D31" s="75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7"/>
    </row>
    <row r="32" spans="1:17" x14ac:dyDescent="0.25">
      <c r="A32" s="18" t="s">
        <v>19</v>
      </c>
      <c r="B32" s="23"/>
      <c r="C32" s="23"/>
      <c r="D32" s="23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20"/>
    </row>
    <row r="33" spans="1:17" ht="36" x14ac:dyDescent="0.25">
      <c r="A33" s="73" t="s">
        <v>38</v>
      </c>
      <c r="B33" s="71" t="s">
        <v>26</v>
      </c>
      <c r="C33" s="26" t="s">
        <v>28</v>
      </c>
      <c r="D33" s="46">
        <v>12</v>
      </c>
      <c r="E33" s="27">
        <v>9905</v>
      </c>
      <c r="F33" s="21">
        <v>1153</v>
      </c>
      <c r="G33" s="21">
        <v>1153</v>
      </c>
      <c r="H33" s="21">
        <v>1153</v>
      </c>
      <c r="I33" s="21">
        <v>868</v>
      </c>
      <c r="J33" s="21">
        <v>868</v>
      </c>
      <c r="K33" s="21">
        <v>868</v>
      </c>
      <c r="L33" s="21">
        <v>410</v>
      </c>
      <c r="M33" s="21">
        <v>410</v>
      </c>
      <c r="N33" s="21">
        <v>410</v>
      </c>
      <c r="O33" s="21">
        <v>870</v>
      </c>
      <c r="P33" s="21">
        <v>870</v>
      </c>
      <c r="Q33" s="22">
        <v>870</v>
      </c>
    </row>
    <row r="34" spans="1:17" x14ac:dyDescent="0.25">
      <c r="A34" s="32" t="s">
        <v>20</v>
      </c>
      <c r="B34" s="33"/>
      <c r="C34" s="33"/>
      <c r="D34" s="33"/>
      <c r="E34" s="34"/>
      <c r="F34" s="34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4"/>
    </row>
    <row r="35" spans="1:17" ht="24" x14ac:dyDescent="0.25">
      <c r="A35" s="39" t="s">
        <v>39</v>
      </c>
      <c r="B35" s="40" t="s">
        <v>40</v>
      </c>
      <c r="C35" s="40" t="s">
        <v>29</v>
      </c>
      <c r="D35" s="47">
        <v>3</v>
      </c>
      <c r="E35" s="41">
        <v>89040</v>
      </c>
      <c r="F35" s="41">
        <v>5794</v>
      </c>
      <c r="G35" s="41">
        <v>5794</v>
      </c>
      <c r="H35" s="41">
        <v>5794</v>
      </c>
      <c r="I35" s="41">
        <v>5794</v>
      </c>
      <c r="J35" s="41">
        <v>5794</v>
      </c>
      <c r="K35" s="41">
        <v>5794</v>
      </c>
      <c r="L35" s="222">
        <v>9507.5333333333328</v>
      </c>
      <c r="M35" s="222">
        <v>9507.5333333333328</v>
      </c>
      <c r="N35" s="222">
        <v>9507.5333333333328</v>
      </c>
      <c r="O35" s="222">
        <v>8584.1999999999989</v>
      </c>
      <c r="P35" s="222">
        <v>8584.1999999999989</v>
      </c>
      <c r="Q35" s="222">
        <v>8584.1999999999989</v>
      </c>
    </row>
    <row r="36" spans="1:17" x14ac:dyDescent="0.25">
      <c r="A36" s="35" t="s">
        <v>43</v>
      </c>
      <c r="B36" s="36"/>
      <c r="C36" s="36"/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8"/>
    </row>
    <row r="37" spans="1:17" ht="51" x14ac:dyDescent="0.25">
      <c r="A37" s="143" t="s">
        <v>41</v>
      </c>
      <c r="B37" s="31" t="s">
        <v>42</v>
      </c>
      <c r="C37" s="40" t="s">
        <v>316</v>
      </c>
      <c r="D37" s="47">
        <v>3</v>
      </c>
      <c r="E37" s="41">
        <v>11985</v>
      </c>
      <c r="F37" s="223">
        <v>1078</v>
      </c>
      <c r="G37" s="222">
        <v>1078</v>
      </c>
      <c r="H37" s="222">
        <v>1078</v>
      </c>
      <c r="I37" s="222">
        <v>2917</v>
      </c>
      <c r="J37" s="222">
        <v>2917</v>
      </c>
      <c r="K37" s="222">
        <v>2917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221">
        <v>0</v>
      </c>
    </row>
    <row r="38" spans="1:17" ht="15.75" thickBot="1" x14ac:dyDescent="0.3">
      <c r="A38" s="267" t="s">
        <v>21</v>
      </c>
      <c r="B38" s="268"/>
      <c r="C38" s="268"/>
      <c r="D38" s="269"/>
      <c r="E38" s="227">
        <f>SUM(E33+E35+E37)</f>
        <v>110930</v>
      </c>
      <c r="F38" s="226">
        <f t="shared" ref="F38" si="1">SUM(F33+F35+F37)</f>
        <v>8025</v>
      </c>
      <c r="G38" s="226">
        <f t="shared" ref="G38" si="2">SUM(G33+G35+G37)</f>
        <v>8025</v>
      </c>
      <c r="H38" s="226">
        <f t="shared" ref="H38" si="3">SUM(H33+H35+H37)</f>
        <v>8025</v>
      </c>
      <c r="I38" s="226">
        <f t="shared" ref="I38" si="4">SUM(I33+I35+I37)</f>
        <v>9579</v>
      </c>
      <c r="J38" s="226">
        <f t="shared" ref="J38" si="5">SUM(J33+J35+J37)</f>
        <v>9579</v>
      </c>
      <c r="K38" s="226">
        <f t="shared" ref="K38" si="6">SUM(K33+K35+K37)</f>
        <v>9579</v>
      </c>
      <c r="L38" s="226">
        <f t="shared" ref="L38" si="7">SUM(L33+L35+L37)</f>
        <v>9917.5333333333328</v>
      </c>
      <c r="M38" s="226">
        <f t="shared" ref="M38" si="8">SUM(M33+M35+M37)</f>
        <v>9917.5333333333328</v>
      </c>
      <c r="N38" s="226">
        <f t="shared" ref="N38" si="9">SUM(N33+N35+N37)</f>
        <v>9917.5333333333328</v>
      </c>
      <c r="O38" s="226">
        <f t="shared" ref="O38" si="10">SUM(O33+O35+O37)</f>
        <v>9454.1999999999989</v>
      </c>
      <c r="P38" s="226">
        <f t="shared" ref="P38" si="11">SUM(P33+P35+P37)</f>
        <v>9454.1999999999989</v>
      </c>
      <c r="Q38" s="226">
        <f t="shared" ref="Q38" si="12">SUM(Q33+Q35+Q37)</f>
        <v>9454.1999999999989</v>
      </c>
    </row>
    <row r="39" spans="1:17" x14ac:dyDescent="0.25">
      <c r="A39" s="74" t="s">
        <v>320</v>
      </c>
      <c r="B39" s="75"/>
      <c r="C39" s="75"/>
      <c r="D39" s="75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7"/>
    </row>
    <row r="40" spans="1:17" x14ac:dyDescent="0.25">
      <c r="A40" s="18" t="s">
        <v>19</v>
      </c>
      <c r="B40" s="23"/>
      <c r="C40" s="23"/>
      <c r="D40" s="2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20"/>
    </row>
    <row r="41" spans="1:17" ht="36" x14ac:dyDescent="0.25">
      <c r="A41" s="73" t="s">
        <v>38</v>
      </c>
      <c r="B41" s="71" t="s">
        <v>26</v>
      </c>
      <c r="C41" s="26" t="s">
        <v>28</v>
      </c>
      <c r="D41" s="46">
        <v>12</v>
      </c>
      <c r="E41" s="27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2">
        <v>0</v>
      </c>
    </row>
    <row r="42" spans="1:17" x14ac:dyDescent="0.25">
      <c r="A42" s="32" t="s">
        <v>20</v>
      </c>
      <c r="B42" s="33"/>
      <c r="C42" s="33"/>
      <c r="D42" s="33"/>
      <c r="E42" s="34"/>
      <c r="F42" s="34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4"/>
    </row>
    <row r="43" spans="1:17" ht="24" x14ac:dyDescent="0.25">
      <c r="A43" s="39" t="s">
        <v>39</v>
      </c>
      <c r="B43" s="40" t="s">
        <v>40</v>
      </c>
      <c r="C43" s="40" t="s">
        <v>29</v>
      </c>
      <c r="D43" s="47">
        <v>4</v>
      </c>
      <c r="E43" s="222">
        <v>257871.40000000005</v>
      </c>
      <c r="F43" s="222">
        <v>19805.954999999998</v>
      </c>
      <c r="G43" s="222">
        <v>19805.954999999998</v>
      </c>
      <c r="H43" s="222">
        <v>24305.954999999998</v>
      </c>
      <c r="I43" s="222">
        <v>19805.954999999998</v>
      </c>
      <c r="J43" s="222">
        <v>21605.954999999998</v>
      </c>
      <c r="K43" s="222">
        <v>24305.954999999998</v>
      </c>
      <c r="L43" s="222">
        <v>20605.954999999998</v>
      </c>
      <c r="M43" s="222">
        <v>21605.954999999998</v>
      </c>
      <c r="N43" s="222">
        <v>22805.954999999998</v>
      </c>
      <c r="O43" s="222">
        <v>19805.954999999998</v>
      </c>
      <c r="P43" s="222">
        <v>21005.954999999998</v>
      </c>
      <c r="Q43" s="222">
        <v>22405.894999999997</v>
      </c>
    </row>
    <row r="44" spans="1:17" x14ac:dyDescent="0.25">
      <c r="A44" s="35" t="s">
        <v>43</v>
      </c>
      <c r="B44" s="36"/>
      <c r="C44" s="36"/>
      <c r="D44" s="36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8"/>
    </row>
    <row r="45" spans="1:17" x14ac:dyDescent="0.25">
      <c r="A45" s="30" t="s">
        <v>321</v>
      </c>
      <c r="B45" s="31"/>
      <c r="C45" s="40" t="s">
        <v>28</v>
      </c>
      <c r="D45" s="47">
        <v>12</v>
      </c>
      <c r="E45" s="222">
        <v>298820.5</v>
      </c>
      <c r="F45" s="222">
        <v>19835.625</v>
      </c>
      <c r="G45" s="222">
        <v>19135.625</v>
      </c>
      <c r="H45" s="222">
        <v>32188.375</v>
      </c>
      <c r="I45" s="222">
        <v>21635.625</v>
      </c>
      <c r="J45" s="222">
        <v>19835.625</v>
      </c>
      <c r="K45" s="222">
        <v>19611.375</v>
      </c>
      <c r="L45" s="222">
        <v>44700.625000000007</v>
      </c>
      <c r="M45" s="222">
        <v>21135.625</v>
      </c>
      <c r="N45" s="222">
        <v>20811.375</v>
      </c>
      <c r="O45" s="222">
        <v>21635.625</v>
      </c>
      <c r="P45" s="222">
        <v>37176.375000000007</v>
      </c>
      <c r="Q45" s="222">
        <v>21118.625</v>
      </c>
    </row>
    <row r="46" spans="1:17" ht="25.5" x14ac:dyDescent="0.25">
      <c r="A46" s="243" t="s">
        <v>322</v>
      </c>
      <c r="B46" s="244" t="s">
        <v>323</v>
      </c>
      <c r="C46" s="245" t="s">
        <v>324</v>
      </c>
      <c r="D46" s="246"/>
      <c r="E46" s="41">
        <v>0</v>
      </c>
      <c r="F46" s="223">
        <f>+E46/12</f>
        <v>0</v>
      </c>
      <c r="G46" s="222">
        <v>0</v>
      </c>
      <c r="H46" s="222">
        <v>0</v>
      </c>
      <c r="I46" s="222">
        <v>0</v>
      </c>
      <c r="J46" s="222">
        <v>0</v>
      </c>
      <c r="K46" s="222">
        <v>0</v>
      </c>
      <c r="L46" s="222">
        <v>0</v>
      </c>
      <c r="M46" s="222">
        <v>0</v>
      </c>
      <c r="N46" s="222">
        <v>0</v>
      </c>
      <c r="O46" s="222">
        <v>0</v>
      </c>
      <c r="P46" s="222">
        <v>0</v>
      </c>
      <c r="Q46" s="222">
        <v>0</v>
      </c>
    </row>
    <row r="47" spans="1:17" x14ac:dyDescent="0.25">
      <c r="A47" s="270" t="s">
        <v>21</v>
      </c>
      <c r="B47" s="271"/>
      <c r="C47" s="271"/>
      <c r="D47" s="272"/>
      <c r="E47" s="247">
        <f>SUM(E41+E43+E45+E46)</f>
        <v>556691.9</v>
      </c>
      <c r="F47" s="226">
        <f t="shared" ref="F47:Q47" si="13">SUM(F41+F43+F45+F46)</f>
        <v>39641.58</v>
      </c>
      <c r="G47" s="226">
        <f t="shared" si="13"/>
        <v>38941.58</v>
      </c>
      <c r="H47" s="226">
        <f t="shared" si="13"/>
        <v>56494.33</v>
      </c>
      <c r="I47" s="226">
        <f t="shared" si="13"/>
        <v>41441.58</v>
      </c>
      <c r="J47" s="226">
        <f t="shared" si="13"/>
        <v>41441.58</v>
      </c>
      <c r="K47" s="226">
        <f t="shared" si="13"/>
        <v>43917.33</v>
      </c>
      <c r="L47" s="226">
        <f t="shared" si="13"/>
        <v>65306.58</v>
      </c>
      <c r="M47" s="226">
        <f t="shared" si="13"/>
        <v>42741.58</v>
      </c>
      <c r="N47" s="226">
        <f t="shared" si="13"/>
        <v>43617.33</v>
      </c>
      <c r="O47" s="226">
        <f t="shared" si="13"/>
        <v>41441.58</v>
      </c>
      <c r="P47" s="226">
        <f t="shared" si="13"/>
        <v>58182.33</v>
      </c>
      <c r="Q47" s="226">
        <f t="shared" si="13"/>
        <v>43524.52</v>
      </c>
    </row>
    <row r="48" spans="1:17" x14ac:dyDescent="0.25">
      <c r="A48" s="264" t="s">
        <v>338</v>
      </c>
      <c r="B48" s="265"/>
      <c r="C48" s="265"/>
      <c r="D48" s="266"/>
      <c r="E48" s="261">
        <f>SUM(E12+E22+E30+E38+E47)</f>
        <v>1238918.1000000001</v>
      </c>
    </row>
    <row r="49" spans="1:1" ht="15.75" x14ac:dyDescent="0.25">
      <c r="A49" t="s">
        <v>339</v>
      </c>
    </row>
  </sheetData>
  <mergeCells count="14">
    <mergeCell ref="A12:D12"/>
    <mergeCell ref="A1:Q1"/>
    <mergeCell ref="A5:A6"/>
    <mergeCell ref="E5:E6"/>
    <mergeCell ref="F5:Q5"/>
    <mergeCell ref="B5:B6"/>
    <mergeCell ref="D5:D6"/>
    <mergeCell ref="C5:C6"/>
    <mergeCell ref="D2:J2"/>
    <mergeCell ref="A48:D48"/>
    <mergeCell ref="A30:D30"/>
    <mergeCell ref="A38:D38"/>
    <mergeCell ref="A47:D47"/>
    <mergeCell ref="A22:D2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00"/>
  <sheetViews>
    <sheetView tabSelected="1" topLeftCell="A84" workbookViewId="0">
      <selection activeCell="A100" sqref="A100:Q100"/>
    </sheetView>
  </sheetViews>
  <sheetFormatPr baseColWidth="10" defaultRowHeight="15" x14ac:dyDescent="0.25"/>
  <cols>
    <col min="1" max="1" width="43.5703125" customWidth="1"/>
    <col min="2" max="2" width="27.85546875" customWidth="1"/>
    <col min="3" max="3" width="13.42578125" customWidth="1"/>
    <col min="4" max="4" width="9.85546875" customWidth="1"/>
    <col min="5" max="5" width="14.28515625" customWidth="1"/>
  </cols>
  <sheetData>
    <row r="2" spans="1:17" x14ac:dyDescent="0.25">
      <c r="A2" s="276" t="s">
        <v>313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</row>
    <row r="3" spans="1:17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309" t="s">
        <v>292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</row>
    <row r="5" spans="1:17" x14ac:dyDescent="0.25">
      <c r="A5" s="2"/>
      <c r="B5" s="2"/>
      <c r="C5" s="2"/>
      <c r="D5" s="2"/>
      <c r="E5" s="3"/>
      <c r="F5" s="4"/>
      <c r="G5" s="3"/>
      <c r="H5" s="4"/>
      <c r="I5" s="3"/>
      <c r="J5" s="4"/>
      <c r="K5" s="3"/>
      <c r="L5" s="4"/>
      <c r="M5" s="3"/>
      <c r="N5" s="4"/>
      <c r="O5" s="3"/>
      <c r="P5" s="4"/>
      <c r="Q5" s="5"/>
    </row>
    <row r="6" spans="1:17" x14ac:dyDescent="0.25">
      <c r="A6" s="131" t="s">
        <v>290</v>
      </c>
      <c r="B6" s="131"/>
      <c r="C6" s="131"/>
      <c r="D6" s="131"/>
      <c r="E6" s="132"/>
      <c r="F6" s="133"/>
      <c r="G6" s="132"/>
      <c r="H6" s="134"/>
      <c r="I6" s="135"/>
      <c r="J6" s="134"/>
      <c r="K6" s="135"/>
      <c r="L6" s="134"/>
      <c r="M6" s="135"/>
      <c r="N6" s="134"/>
      <c r="O6" s="135"/>
      <c r="P6" s="134"/>
      <c r="Q6" s="136"/>
    </row>
    <row r="7" spans="1:17" ht="24" customHeight="1" x14ac:dyDescent="0.25">
      <c r="A7" s="310" t="s">
        <v>291</v>
      </c>
      <c r="B7" s="310"/>
      <c r="C7" s="310"/>
      <c r="D7" s="131"/>
      <c r="E7" s="132"/>
      <c r="F7" s="133"/>
      <c r="G7" s="132"/>
      <c r="H7" s="134"/>
      <c r="I7" s="135"/>
      <c r="J7" s="134"/>
      <c r="K7" s="135"/>
      <c r="L7" s="134"/>
      <c r="M7" s="135"/>
      <c r="N7" s="134"/>
      <c r="O7" s="135"/>
      <c r="P7" s="134"/>
      <c r="Q7" s="136"/>
    </row>
    <row r="8" spans="1:17" ht="25.5" customHeight="1" x14ac:dyDescent="0.25">
      <c r="A8" s="311" t="s">
        <v>4</v>
      </c>
      <c r="B8" s="312" t="s">
        <v>25</v>
      </c>
      <c r="C8" s="313" t="s">
        <v>30</v>
      </c>
      <c r="D8" s="313" t="s">
        <v>31</v>
      </c>
      <c r="E8" s="311" t="s">
        <v>5</v>
      </c>
      <c r="F8" s="311" t="s">
        <v>6</v>
      </c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</row>
    <row r="9" spans="1:17" x14ac:dyDescent="0.25">
      <c r="A9" s="311"/>
      <c r="B9" s="312"/>
      <c r="C9" s="313"/>
      <c r="D9" s="313"/>
      <c r="E9" s="311"/>
      <c r="F9" s="137" t="s">
        <v>7</v>
      </c>
      <c r="G9" s="137" t="s">
        <v>8</v>
      </c>
      <c r="H9" s="137" t="s">
        <v>9</v>
      </c>
      <c r="I9" s="137" t="s">
        <v>10</v>
      </c>
      <c r="J9" s="137" t="s">
        <v>11</v>
      </c>
      <c r="K9" s="137" t="s">
        <v>12</v>
      </c>
      <c r="L9" s="137" t="s">
        <v>13</v>
      </c>
      <c r="M9" s="137" t="s">
        <v>14</v>
      </c>
      <c r="N9" s="137" t="s">
        <v>15</v>
      </c>
      <c r="O9" s="137" t="s">
        <v>16</v>
      </c>
      <c r="P9" s="137" t="s">
        <v>17</v>
      </c>
      <c r="Q9" s="137" t="s">
        <v>18</v>
      </c>
    </row>
    <row r="10" spans="1:17" ht="18" x14ac:dyDescent="0.25">
      <c r="A10" s="147" t="s">
        <v>50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</row>
    <row r="11" spans="1:17" x14ac:dyDescent="0.25">
      <c r="A11" s="138" t="s">
        <v>46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</row>
    <row r="12" spans="1:17" x14ac:dyDescent="0.25">
      <c r="A12" s="307" t="s">
        <v>47</v>
      </c>
      <c r="B12" s="307"/>
      <c r="C12" s="307"/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</row>
    <row r="13" spans="1:17" ht="33.75" x14ac:dyDescent="0.25">
      <c r="A13" s="48" t="s">
        <v>56</v>
      </c>
      <c r="B13" s="48" t="s">
        <v>79</v>
      </c>
      <c r="C13" s="53" t="s">
        <v>75</v>
      </c>
      <c r="D13" s="156">
        <v>2</v>
      </c>
      <c r="E13" s="156">
        <v>600</v>
      </c>
      <c r="F13" s="156">
        <v>200</v>
      </c>
      <c r="G13" s="156">
        <v>200</v>
      </c>
      <c r="H13" s="156">
        <v>200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  <c r="O13" s="156">
        <v>0</v>
      </c>
      <c r="P13" s="156">
        <v>0</v>
      </c>
      <c r="Q13" s="156">
        <v>0</v>
      </c>
    </row>
    <row r="14" spans="1:17" ht="33.75" x14ac:dyDescent="0.25">
      <c r="A14" s="48" t="s">
        <v>57</v>
      </c>
      <c r="B14" s="48" t="s">
        <v>77</v>
      </c>
      <c r="C14" s="53" t="s">
        <v>78</v>
      </c>
      <c r="D14" s="156">
        <v>30</v>
      </c>
      <c r="E14" s="156">
        <v>6000</v>
      </c>
      <c r="F14" s="156">
        <v>2000</v>
      </c>
      <c r="G14" s="156">
        <v>2000</v>
      </c>
      <c r="H14" s="156">
        <v>2000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  <c r="O14" s="156">
        <v>0</v>
      </c>
      <c r="P14" s="156">
        <v>0</v>
      </c>
      <c r="Q14" s="156">
        <v>0</v>
      </c>
    </row>
    <row r="15" spans="1:17" ht="33.75" x14ac:dyDescent="0.25">
      <c r="A15" s="48" t="s">
        <v>58</v>
      </c>
      <c r="B15" s="49" t="s">
        <v>76</v>
      </c>
      <c r="C15" s="53" t="s">
        <v>75</v>
      </c>
      <c r="D15" s="156">
        <v>2</v>
      </c>
      <c r="E15" s="156">
        <v>200</v>
      </c>
      <c r="F15" s="156">
        <v>0</v>
      </c>
      <c r="G15" s="156">
        <v>100</v>
      </c>
      <c r="H15" s="156">
        <v>100</v>
      </c>
      <c r="I15" s="156">
        <v>0</v>
      </c>
      <c r="J15" s="156">
        <v>0</v>
      </c>
      <c r="K15" s="156">
        <v>0</v>
      </c>
      <c r="L15" s="156">
        <v>0</v>
      </c>
      <c r="M15" s="156">
        <v>0</v>
      </c>
      <c r="N15" s="156">
        <v>0</v>
      </c>
      <c r="O15" s="156">
        <v>0</v>
      </c>
      <c r="P15" s="156">
        <v>0</v>
      </c>
      <c r="Q15" s="156">
        <v>0</v>
      </c>
    </row>
    <row r="16" spans="1:17" x14ac:dyDescent="0.25">
      <c r="A16" s="307" t="s">
        <v>48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</row>
    <row r="17" spans="1:17" ht="22.5" x14ac:dyDescent="0.25">
      <c r="A17" s="48" t="s">
        <v>59</v>
      </c>
      <c r="B17" s="49" t="s">
        <v>80</v>
      </c>
      <c r="C17" s="53" t="s">
        <v>78</v>
      </c>
      <c r="D17" s="155">
        <v>4</v>
      </c>
      <c r="E17" s="155">
        <v>400</v>
      </c>
      <c r="F17" s="155">
        <v>0</v>
      </c>
      <c r="G17" s="155">
        <v>0</v>
      </c>
      <c r="H17" s="155">
        <v>100</v>
      </c>
      <c r="I17" s="155">
        <v>0</v>
      </c>
      <c r="J17" s="155">
        <v>0</v>
      </c>
      <c r="K17" s="155">
        <v>100</v>
      </c>
      <c r="L17" s="155">
        <v>0</v>
      </c>
      <c r="M17" s="155">
        <v>0</v>
      </c>
      <c r="N17" s="155">
        <v>100</v>
      </c>
      <c r="O17" s="155">
        <v>0</v>
      </c>
      <c r="P17" s="155">
        <v>100</v>
      </c>
      <c r="Q17" s="157">
        <v>0</v>
      </c>
    </row>
    <row r="18" spans="1:17" ht="33.75" x14ac:dyDescent="0.25">
      <c r="A18" s="48" t="s">
        <v>60</v>
      </c>
      <c r="B18" s="48" t="s">
        <v>81</v>
      </c>
      <c r="C18" s="53" t="s">
        <v>82</v>
      </c>
      <c r="D18" s="155">
        <v>1</v>
      </c>
      <c r="E18" s="155">
        <v>200</v>
      </c>
      <c r="F18" s="155">
        <v>200</v>
      </c>
      <c r="G18" s="155">
        <v>0</v>
      </c>
      <c r="H18" s="155">
        <v>0</v>
      </c>
      <c r="I18" s="155">
        <v>0</v>
      </c>
      <c r="J18" s="155">
        <v>0</v>
      </c>
      <c r="K18" s="155">
        <v>0</v>
      </c>
      <c r="L18" s="155">
        <v>0</v>
      </c>
      <c r="M18" s="155">
        <v>0</v>
      </c>
      <c r="N18" s="155">
        <v>0</v>
      </c>
      <c r="O18" s="155">
        <v>0</v>
      </c>
      <c r="P18" s="157">
        <v>0</v>
      </c>
      <c r="Q18" s="157">
        <v>0</v>
      </c>
    </row>
    <row r="19" spans="1:17" ht="45" x14ac:dyDescent="0.25">
      <c r="A19" s="48" t="s">
        <v>61</v>
      </c>
      <c r="B19" s="48" t="s">
        <v>83</v>
      </c>
      <c r="C19" s="49" t="s">
        <v>84</v>
      </c>
      <c r="D19" s="158">
        <v>30</v>
      </c>
      <c r="E19" s="158">
        <v>6000</v>
      </c>
      <c r="F19" s="158">
        <v>500</v>
      </c>
      <c r="G19" s="158">
        <v>500</v>
      </c>
      <c r="H19" s="158">
        <v>500</v>
      </c>
      <c r="I19" s="158">
        <v>500</v>
      </c>
      <c r="J19" s="158">
        <v>500</v>
      </c>
      <c r="K19" s="158">
        <v>500</v>
      </c>
      <c r="L19" s="158">
        <v>500</v>
      </c>
      <c r="M19" s="158">
        <v>500</v>
      </c>
      <c r="N19" s="158">
        <v>500</v>
      </c>
      <c r="O19" s="158">
        <v>500</v>
      </c>
      <c r="P19" s="157">
        <v>500</v>
      </c>
      <c r="Q19" s="157">
        <v>500</v>
      </c>
    </row>
    <row r="20" spans="1:17" ht="33.75" x14ac:dyDescent="0.25">
      <c r="A20" s="48" t="s">
        <v>62</v>
      </c>
      <c r="B20" s="48" t="s">
        <v>85</v>
      </c>
      <c r="C20" s="49" t="s">
        <v>75</v>
      </c>
      <c r="D20" s="158">
        <v>6</v>
      </c>
      <c r="E20" s="158">
        <v>0</v>
      </c>
      <c r="F20" s="158">
        <v>0</v>
      </c>
      <c r="G20" s="158">
        <v>0</v>
      </c>
      <c r="H20" s="158">
        <v>0</v>
      </c>
      <c r="I20" s="158">
        <v>0</v>
      </c>
      <c r="J20" s="158">
        <v>0</v>
      </c>
      <c r="K20" s="158">
        <v>0</v>
      </c>
      <c r="L20" s="158">
        <v>0</v>
      </c>
      <c r="M20" s="158">
        <v>0</v>
      </c>
      <c r="N20" s="158">
        <v>0</v>
      </c>
      <c r="O20" s="158">
        <v>0</v>
      </c>
      <c r="P20" s="157">
        <v>0</v>
      </c>
      <c r="Q20" s="157">
        <v>0</v>
      </c>
    </row>
    <row r="21" spans="1:17" ht="45" x14ac:dyDescent="0.25">
      <c r="A21" s="48" t="s">
        <v>63</v>
      </c>
      <c r="B21" s="48" t="s">
        <v>86</v>
      </c>
      <c r="C21" s="49" t="s">
        <v>87</v>
      </c>
      <c r="D21" s="158">
        <v>12</v>
      </c>
      <c r="E21" s="158">
        <v>0</v>
      </c>
      <c r="F21" s="158">
        <v>0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</row>
    <row r="22" spans="1:17" x14ac:dyDescent="0.25">
      <c r="A22" s="294" t="s">
        <v>64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6"/>
    </row>
    <row r="23" spans="1:17" ht="34.5" x14ac:dyDescent="0.25">
      <c r="A23" s="55" t="s">
        <v>65</v>
      </c>
      <c r="B23" s="48" t="s">
        <v>89</v>
      </c>
      <c r="C23" s="50" t="s">
        <v>75</v>
      </c>
      <c r="D23" s="157">
        <v>1</v>
      </c>
      <c r="E23" s="157">
        <v>200</v>
      </c>
      <c r="F23" s="157">
        <v>100</v>
      </c>
      <c r="G23" s="157">
        <v>100</v>
      </c>
      <c r="H23" s="157">
        <v>0</v>
      </c>
      <c r="I23" s="157">
        <v>0</v>
      </c>
      <c r="J23" s="157">
        <v>0</v>
      </c>
      <c r="K23" s="157">
        <v>0</v>
      </c>
      <c r="L23" s="157">
        <v>0</v>
      </c>
      <c r="M23" s="157">
        <v>0</v>
      </c>
      <c r="N23" s="157">
        <v>0</v>
      </c>
      <c r="O23" s="157">
        <v>0</v>
      </c>
      <c r="P23" s="157">
        <v>0</v>
      </c>
      <c r="Q23" s="157">
        <v>0</v>
      </c>
    </row>
    <row r="24" spans="1:17" ht="22.5" x14ac:dyDescent="0.25">
      <c r="A24" s="48" t="s">
        <v>66</v>
      </c>
      <c r="B24" s="48" t="s">
        <v>88</v>
      </c>
      <c r="C24" s="50" t="s">
        <v>75</v>
      </c>
      <c r="D24" s="157">
        <v>1</v>
      </c>
      <c r="E24" s="157">
        <v>200</v>
      </c>
      <c r="F24" s="157">
        <v>0</v>
      </c>
      <c r="G24" s="157">
        <v>0</v>
      </c>
      <c r="H24" s="157">
        <v>100</v>
      </c>
      <c r="I24" s="157">
        <v>100</v>
      </c>
      <c r="J24" s="157">
        <v>0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  <c r="P24" s="157">
        <v>0</v>
      </c>
      <c r="Q24" s="157">
        <v>0</v>
      </c>
    </row>
    <row r="25" spans="1:17" ht="45.75" x14ac:dyDescent="0.25">
      <c r="A25" s="55" t="s">
        <v>67</v>
      </c>
      <c r="B25" s="48" t="s">
        <v>88</v>
      </c>
      <c r="C25" s="50" t="s">
        <v>75</v>
      </c>
      <c r="D25" s="157">
        <v>1</v>
      </c>
      <c r="E25" s="157">
        <v>200</v>
      </c>
      <c r="F25" s="157">
        <v>0</v>
      </c>
      <c r="G25" s="157">
        <v>0</v>
      </c>
      <c r="H25" s="157">
        <v>100</v>
      </c>
      <c r="I25" s="157">
        <v>100</v>
      </c>
      <c r="J25" s="157">
        <v>0</v>
      </c>
      <c r="K25" s="157">
        <v>0</v>
      </c>
      <c r="L25" s="157">
        <v>0</v>
      </c>
      <c r="M25" s="157">
        <v>0</v>
      </c>
      <c r="N25" s="157">
        <v>0</v>
      </c>
      <c r="O25" s="157">
        <v>0</v>
      </c>
      <c r="P25" s="157">
        <v>0</v>
      </c>
      <c r="Q25" s="157">
        <v>0</v>
      </c>
    </row>
    <row r="26" spans="1:17" x14ac:dyDescent="0.25">
      <c r="A26" s="159" t="s">
        <v>68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1"/>
      <c r="P26" s="150"/>
      <c r="Q26" s="150"/>
    </row>
    <row r="27" spans="1:17" ht="34.5" x14ac:dyDescent="0.25">
      <c r="A27" s="56" t="s">
        <v>69</v>
      </c>
      <c r="B27" s="48" t="s">
        <v>90</v>
      </c>
      <c r="C27" s="50" t="s">
        <v>91</v>
      </c>
      <c r="D27" s="157">
        <v>6</v>
      </c>
      <c r="E27" s="157">
        <v>1200</v>
      </c>
      <c r="F27" s="157">
        <v>0</v>
      </c>
      <c r="G27" s="157">
        <v>200</v>
      </c>
      <c r="H27" s="157">
        <v>0</v>
      </c>
      <c r="I27" s="157">
        <v>200</v>
      </c>
      <c r="J27" s="157">
        <v>0</v>
      </c>
      <c r="K27" s="157">
        <v>200</v>
      </c>
      <c r="L27" s="157">
        <v>0</v>
      </c>
      <c r="M27" s="157">
        <v>200</v>
      </c>
      <c r="N27" s="157">
        <v>0</v>
      </c>
      <c r="O27" s="157">
        <v>200</v>
      </c>
      <c r="P27" s="157">
        <v>0</v>
      </c>
      <c r="Q27" s="157">
        <v>200</v>
      </c>
    </row>
    <row r="28" spans="1:17" ht="34.5" x14ac:dyDescent="0.25">
      <c r="A28" s="56" t="s">
        <v>70</v>
      </c>
      <c r="B28" s="48" t="s">
        <v>92</v>
      </c>
      <c r="C28" s="50" t="s">
        <v>93</v>
      </c>
      <c r="D28" s="157">
        <v>2</v>
      </c>
      <c r="E28" s="157">
        <v>1200</v>
      </c>
      <c r="F28" s="157">
        <v>0</v>
      </c>
      <c r="G28" s="157">
        <v>0</v>
      </c>
      <c r="H28" s="157">
        <v>0</v>
      </c>
      <c r="I28" s="157">
        <v>0</v>
      </c>
      <c r="J28" s="157">
        <v>600</v>
      </c>
      <c r="K28" s="157">
        <v>0</v>
      </c>
      <c r="L28" s="157">
        <v>0</v>
      </c>
      <c r="M28" s="157">
        <v>0</v>
      </c>
      <c r="N28" s="157">
        <v>600</v>
      </c>
      <c r="O28" s="157">
        <v>0</v>
      </c>
      <c r="P28" s="157">
        <v>0</v>
      </c>
      <c r="Q28" s="157">
        <v>0</v>
      </c>
    </row>
    <row r="29" spans="1:17" x14ac:dyDescent="0.25">
      <c r="A29" s="304" t="s">
        <v>71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150"/>
      <c r="Q29" s="150"/>
    </row>
    <row r="30" spans="1:17" ht="45.75" x14ac:dyDescent="0.25">
      <c r="A30" s="56" t="s">
        <v>72</v>
      </c>
      <c r="B30" s="48" t="s">
        <v>94</v>
      </c>
      <c r="C30" s="50" t="s">
        <v>95</v>
      </c>
      <c r="D30" s="157">
        <v>2</v>
      </c>
      <c r="E30" s="157">
        <v>6000</v>
      </c>
      <c r="F30" s="157">
        <v>0</v>
      </c>
      <c r="G30" s="157">
        <v>0</v>
      </c>
      <c r="H30" s="157">
        <v>3000</v>
      </c>
      <c r="I30" s="157">
        <v>0</v>
      </c>
      <c r="J30" s="157">
        <v>0</v>
      </c>
      <c r="K30" s="157">
        <v>0</v>
      </c>
      <c r="L30" s="157">
        <v>3000</v>
      </c>
      <c r="M30" s="157">
        <v>0</v>
      </c>
      <c r="N30" s="157">
        <v>0</v>
      </c>
      <c r="O30" s="157">
        <v>0</v>
      </c>
      <c r="P30" s="157">
        <v>0</v>
      </c>
      <c r="Q30" s="157">
        <v>0</v>
      </c>
    </row>
    <row r="31" spans="1:17" ht="23.25" x14ac:dyDescent="0.25">
      <c r="A31" s="56" t="s">
        <v>73</v>
      </c>
      <c r="B31" s="48" t="s">
        <v>96</v>
      </c>
      <c r="C31" s="50" t="s">
        <v>97</v>
      </c>
      <c r="D31" s="157">
        <v>6</v>
      </c>
      <c r="E31" s="157">
        <v>300</v>
      </c>
      <c r="F31" s="157">
        <v>100</v>
      </c>
      <c r="G31" s="157">
        <v>0</v>
      </c>
      <c r="H31" s="157">
        <v>0</v>
      </c>
      <c r="I31" s="157">
        <v>100</v>
      </c>
      <c r="J31" s="157">
        <v>0</v>
      </c>
      <c r="K31" s="157">
        <v>0</v>
      </c>
      <c r="L31" s="157">
        <v>100</v>
      </c>
      <c r="M31" s="157">
        <v>0</v>
      </c>
      <c r="N31" s="157">
        <v>0</v>
      </c>
      <c r="O31" s="157">
        <v>0</v>
      </c>
      <c r="P31" s="157">
        <v>0</v>
      </c>
      <c r="Q31" s="157">
        <v>0</v>
      </c>
    </row>
    <row r="32" spans="1:17" ht="34.5" x14ac:dyDescent="0.25">
      <c r="A32" s="55" t="s">
        <v>74</v>
      </c>
      <c r="B32" s="48" t="s">
        <v>98</v>
      </c>
      <c r="C32" s="50" t="s">
        <v>99</v>
      </c>
      <c r="D32" s="157">
        <v>6</v>
      </c>
      <c r="E32" s="157">
        <v>2400</v>
      </c>
      <c r="F32" s="157">
        <v>0</v>
      </c>
      <c r="G32" s="157">
        <v>400</v>
      </c>
      <c r="H32" s="157">
        <v>400</v>
      </c>
      <c r="I32" s="157">
        <v>0</v>
      </c>
      <c r="J32" s="157">
        <v>400</v>
      </c>
      <c r="K32" s="157">
        <v>0</v>
      </c>
      <c r="L32" s="157">
        <v>400</v>
      </c>
      <c r="M32" s="157">
        <v>0</v>
      </c>
      <c r="N32" s="157">
        <v>400</v>
      </c>
      <c r="O32" s="157">
        <v>0</v>
      </c>
      <c r="P32" s="157">
        <v>400</v>
      </c>
      <c r="Q32" s="157">
        <v>0</v>
      </c>
    </row>
    <row r="33" spans="1:18" x14ac:dyDescent="0.25">
      <c r="A33" s="308" t="s">
        <v>100</v>
      </c>
      <c r="B33" s="308"/>
      <c r="C33" s="308"/>
      <c r="D33" s="308"/>
      <c r="E33" s="163">
        <f>SUM(E13+E14+E15+E17+E18+E19+E20+E21+E23+E24+E25+E27+E28+E30+E31+E32)</f>
        <v>25100</v>
      </c>
      <c r="F33" s="163">
        <f t="shared" ref="F33:Q33" si="0">SUM(F13+F14+F15+F17+F18+F19+F20+F21+F23+F24+F25+F27+F28+F30+F31+F32)</f>
        <v>3100</v>
      </c>
      <c r="G33" s="163">
        <f t="shared" si="0"/>
        <v>3500</v>
      </c>
      <c r="H33" s="163">
        <f t="shared" si="0"/>
        <v>6500</v>
      </c>
      <c r="I33" s="163">
        <f t="shared" si="0"/>
        <v>1000</v>
      </c>
      <c r="J33" s="163">
        <f t="shared" si="0"/>
        <v>1500</v>
      </c>
      <c r="K33" s="163">
        <f t="shared" si="0"/>
        <v>800</v>
      </c>
      <c r="L33" s="163">
        <f t="shared" si="0"/>
        <v>4000</v>
      </c>
      <c r="M33" s="163">
        <f t="shared" si="0"/>
        <v>700</v>
      </c>
      <c r="N33" s="163">
        <f t="shared" si="0"/>
        <v>1600</v>
      </c>
      <c r="O33" s="163">
        <f t="shared" si="0"/>
        <v>700</v>
      </c>
      <c r="P33" s="163">
        <f t="shared" si="0"/>
        <v>1000</v>
      </c>
      <c r="Q33" s="163">
        <f t="shared" si="0"/>
        <v>700</v>
      </c>
    </row>
    <row r="34" spans="1:18" ht="18.75" x14ac:dyDescent="0.25">
      <c r="A34" s="139" t="s">
        <v>49</v>
      </c>
      <c r="B34" s="140"/>
      <c r="C34" s="140"/>
      <c r="D34" s="140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1:18" x14ac:dyDescent="0.25">
      <c r="A35" s="116" t="s">
        <v>51</v>
      </c>
      <c r="B35" s="116"/>
      <c r="C35" s="116"/>
      <c r="D35" s="116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</row>
    <row r="36" spans="1:18" x14ac:dyDescent="0.25">
      <c r="A36" s="30" t="s">
        <v>152</v>
      </c>
      <c r="B36" s="143" t="s">
        <v>158</v>
      </c>
      <c r="C36" s="143" t="s">
        <v>163</v>
      </c>
      <c r="D36" s="143">
        <v>12</v>
      </c>
      <c r="E36" s="144">
        <v>12240</v>
      </c>
      <c r="F36" s="145">
        <f>+E36/D36</f>
        <v>1020</v>
      </c>
      <c r="G36" s="145">
        <v>1020</v>
      </c>
      <c r="H36" s="145">
        <v>1020</v>
      </c>
      <c r="I36" s="145">
        <v>1020</v>
      </c>
      <c r="J36" s="145">
        <v>1020</v>
      </c>
      <c r="K36" s="145">
        <v>1020</v>
      </c>
      <c r="L36" s="145">
        <v>1020</v>
      </c>
      <c r="M36" s="145">
        <v>1020</v>
      </c>
      <c r="N36" s="145">
        <v>1020</v>
      </c>
      <c r="O36" s="145">
        <v>1020</v>
      </c>
      <c r="P36" s="145">
        <v>1020</v>
      </c>
      <c r="Q36" s="145">
        <v>1020</v>
      </c>
    </row>
    <row r="37" spans="1:18" x14ac:dyDescent="0.25">
      <c r="A37" s="116" t="s">
        <v>52</v>
      </c>
      <c r="B37" s="116"/>
      <c r="C37" s="116"/>
      <c r="D37" s="116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</row>
    <row r="38" spans="1:18" x14ac:dyDescent="0.25">
      <c r="A38" s="30" t="s">
        <v>153</v>
      </c>
      <c r="B38" s="143" t="s">
        <v>159</v>
      </c>
      <c r="C38" s="143" t="s">
        <v>163</v>
      </c>
      <c r="D38" s="143">
        <v>12</v>
      </c>
      <c r="E38" s="146">
        <v>18000</v>
      </c>
      <c r="F38" s="145">
        <f>+E38/D38</f>
        <v>1500</v>
      </c>
      <c r="G38" s="145">
        <v>1500</v>
      </c>
      <c r="H38" s="145">
        <v>1500</v>
      </c>
      <c r="I38" s="145">
        <v>1500</v>
      </c>
      <c r="J38" s="145">
        <v>1500</v>
      </c>
      <c r="K38" s="145">
        <v>1500</v>
      </c>
      <c r="L38" s="145">
        <v>1500</v>
      </c>
      <c r="M38" s="145">
        <v>1500</v>
      </c>
      <c r="N38" s="145">
        <v>1500</v>
      </c>
      <c r="O38" s="145">
        <v>1500</v>
      </c>
      <c r="P38" s="145">
        <v>1500</v>
      </c>
      <c r="Q38" s="145">
        <v>1500</v>
      </c>
    </row>
    <row r="39" spans="1:18" x14ac:dyDescent="0.25">
      <c r="A39" s="306" t="s">
        <v>53</v>
      </c>
      <c r="B39" s="306"/>
      <c r="C39" s="306"/>
      <c r="D39" s="306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</row>
    <row r="40" spans="1:18" ht="33" customHeight="1" x14ac:dyDescent="0.25">
      <c r="A40" s="30" t="s">
        <v>154</v>
      </c>
      <c r="B40" s="149" t="s">
        <v>160</v>
      </c>
      <c r="C40" s="48" t="s">
        <v>95</v>
      </c>
      <c r="D40" s="117">
        <v>3</v>
      </c>
      <c r="E40" s="146">
        <v>11000</v>
      </c>
      <c r="F40" s="157">
        <v>0</v>
      </c>
      <c r="G40" s="117">
        <v>0</v>
      </c>
      <c r="H40" s="117">
        <v>0</v>
      </c>
      <c r="I40" s="162">
        <v>4000</v>
      </c>
      <c r="J40" s="117">
        <v>0</v>
      </c>
      <c r="K40" s="117">
        <v>0</v>
      </c>
      <c r="L40" s="117">
        <v>3000</v>
      </c>
      <c r="M40" s="117">
        <v>0</v>
      </c>
      <c r="N40" s="117">
        <v>0</v>
      </c>
      <c r="O40" s="117">
        <v>0</v>
      </c>
      <c r="P40" s="117">
        <v>4000</v>
      </c>
      <c r="Q40" s="117">
        <v>0</v>
      </c>
    </row>
    <row r="41" spans="1:18" ht="30" customHeight="1" x14ac:dyDescent="0.25">
      <c r="A41" s="30" t="s">
        <v>155</v>
      </c>
      <c r="B41" s="48" t="s">
        <v>161</v>
      </c>
      <c r="C41" s="48" t="s">
        <v>95</v>
      </c>
      <c r="D41" s="117">
        <v>4</v>
      </c>
      <c r="E41" s="146">
        <v>16000</v>
      </c>
      <c r="F41" s="157">
        <v>0</v>
      </c>
      <c r="G41" s="117">
        <v>0</v>
      </c>
      <c r="H41" s="117">
        <v>4000</v>
      </c>
      <c r="I41" s="117">
        <v>0</v>
      </c>
      <c r="J41" s="117">
        <v>0</v>
      </c>
      <c r="K41" s="117">
        <v>4000</v>
      </c>
      <c r="L41" s="117">
        <v>0</v>
      </c>
      <c r="M41" s="117">
        <v>0</v>
      </c>
      <c r="N41" s="117">
        <v>4000</v>
      </c>
      <c r="O41" s="117">
        <v>0</v>
      </c>
      <c r="P41" s="117">
        <v>0</v>
      </c>
      <c r="Q41" s="117">
        <v>4000</v>
      </c>
    </row>
    <row r="42" spans="1:18" x14ac:dyDescent="0.25">
      <c r="A42" s="306" t="s">
        <v>54</v>
      </c>
      <c r="B42" s="306"/>
      <c r="C42" s="306"/>
      <c r="D42" s="306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</row>
    <row r="43" spans="1:18" ht="38.25" customHeight="1" x14ac:dyDescent="0.25">
      <c r="A43" s="30" t="s">
        <v>156</v>
      </c>
      <c r="B43" s="149" t="s">
        <v>162</v>
      </c>
      <c r="C43" s="117" t="s">
        <v>163</v>
      </c>
      <c r="D43" s="117">
        <v>3</v>
      </c>
      <c r="E43" s="118">
        <v>15000</v>
      </c>
      <c r="F43" s="149">
        <f>+E43/12</f>
        <v>1250</v>
      </c>
      <c r="G43" s="120">
        <v>1250</v>
      </c>
      <c r="H43" s="120">
        <v>1250</v>
      </c>
      <c r="I43" s="120">
        <v>1250</v>
      </c>
      <c r="J43" s="120">
        <v>1250</v>
      </c>
      <c r="K43" s="120">
        <v>1250</v>
      </c>
      <c r="L43" s="120">
        <v>1250</v>
      </c>
      <c r="M43" s="120">
        <v>1250</v>
      </c>
      <c r="N43" s="120">
        <v>1250</v>
      </c>
      <c r="O43" s="120">
        <v>1250</v>
      </c>
      <c r="P43" s="120">
        <v>1250</v>
      </c>
      <c r="Q43" s="120">
        <v>1250</v>
      </c>
    </row>
    <row r="44" spans="1:18" x14ac:dyDescent="0.25">
      <c r="A44" s="306" t="s">
        <v>55</v>
      </c>
      <c r="B44" s="306"/>
      <c r="C44" s="306"/>
      <c r="D44" s="306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</row>
    <row r="45" spans="1:18" ht="42" customHeight="1" x14ac:dyDescent="0.25">
      <c r="A45" s="30" t="s">
        <v>157</v>
      </c>
      <c r="B45" s="149" t="s">
        <v>36</v>
      </c>
      <c r="C45" s="117" t="s">
        <v>84</v>
      </c>
      <c r="D45" s="117">
        <v>10</v>
      </c>
      <c r="E45" s="118">
        <v>2000</v>
      </c>
      <c r="F45" s="149">
        <v>0</v>
      </c>
      <c r="G45" s="120">
        <v>200</v>
      </c>
      <c r="H45" s="120">
        <v>200</v>
      </c>
      <c r="I45" s="120">
        <v>200</v>
      </c>
      <c r="J45" s="120">
        <v>200</v>
      </c>
      <c r="K45" s="120">
        <v>200</v>
      </c>
      <c r="L45" s="120">
        <v>200</v>
      </c>
      <c r="M45" s="120">
        <v>200</v>
      </c>
      <c r="N45" s="120">
        <v>200</v>
      </c>
      <c r="O45" s="120">
        <v>200</v>
      </c>
      <c r="P45" s="120">
        <v>200</v>
      </c>
      <c r="Q45" s="120">
        <v>0</v>
      </c>
    </row>
    <row r="46" spans="1:18" x14ac:dyDescent="0.25">
      <c r="A46" s="305" t="s">
        <v>37</v>
      </c>
      <c r="B46" s="305"/>
      <c r="C46" s="305"/>
      <c r="D46" s="305"/>
      <c r="E46" s="164">
        <f>SUM(E36+E38+E40+E41+E43+E45)</f>
        <v>74240</v>
      </c>
      <c r="F46" s="164">
        <f t="shared" ref="F46:Q46" si="1">SUM(F36+F38+F40+F41+F43+F45)</f>
        <v>3770</v>
      </c>
      <c r="G46" s="164">
        <f t="shared" si="1"/>
        <v>3970</v>
      </c>
      <c r="H46" s="164">
        <f t="shared" si="1"/>
        <v>7970</v>
      </c>
      <c r="I46" s="164">
        <f t="shared" si="1"/>
        <v>7970</v>
      </c>
      <c r="J46" s="164">
        <f t="shared" si="1"/>
        <v>3970</v>
      </c>
      <c r="K46" s="164">
        <f t="shared" si="1"/>
        <v>7970</v>
      </c>
      <c r="L46" s="164">
        <f t="shared" si="1"/>
        <v>6970</v>
      </c>
      <c r="M46" s="164">
        <f t="shared" si="1"/>
        <v>3970</v>
      </c>
      <c r="N46" s="164">
        <f t="shared" si="1"/>
        <v>7970</v>
      </c>
      <c r="O46" s="164">
        <f t="shared" si="1"/>
        <v>3970</v>
      </c>
      <c r="P46" s="164">
        <f t="shared" si="1"/>
        <v>7970</v>
      </c>
      <c r="Q46" s="164">
        <f t="shared" si="1"/>
        <v>7770</v>
      </c>
      <c r="R46" s="165"/>
    </row>
    <row r="47" spans="1:18" ht="18" x14ac:dyDescent="0.25">
      <c r="A47" s="147" t="s">
        <v>120</v>
      </c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</row>
    <row r="48" spans="1:18" ht="30" x14ac:dyDescent="0.25">
      <c r="A48" s="151" t="s">
        <v>135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</row>
    <row r="49" spans="1:17" ht="19.5" customHeight="1" x14ac:dyDescent="0.25">
      <c r="A49" s="153" t="s">
        <v>121</v>
      </c>
      <c r="B49" s="150" t="s">
        <v>101</v>
      </c>
      <c r="C49" s="150" t="s">
        <v>102</v>
      </c>
      <c r="D49" s="177">
        <v>1</v>
      </c>
      <c r="E49" s="177">
        <v>100</v>
      </c>
      <c r="F49" s="177">
        <v>100</v>
      </c>
      <c r="G49" s="177">
        <v>0</v>
      </c>
      <c r="H49" s="177">
        <v>0</v>
      </c>
      <c r="I49" s="177">
        <v>0</v>
      </c>
      <c r="J49" s="177">
        <v>0</v>
      </c>
      <c r="K49" s="177">
        <v>0</v>
      </c>
      <c r="L49" s="177">
        <v>0</v>
      </c>
      <c r="M49" s="177">
        <v>0</v>
      </c>
      <c r="N49" s="177">
        <v>0</v>
      </c>
      <c r="O49" s="177">
        <v>0</v>
      </c>
      <c r="P49" s="177">
        <v>0</v>
      </c>
      <c r="Q49" s="177">
        <v>0</v>
      </c>
    </row>
    <row r="50" spans="1:17" ht="19.5" customHeight="1" x14ac:dyDescent="0.25">
      <c r="A50" s="153" t="s">
        <v>122</v>
      </c>
      <c r="B50" s="150" t="s">
        <v>103</v>
      </c>
      <c r="C50" s="150" t="s">
        <v>127</v>
      </c>
      <c r="D50" s="177">
        <v>1</v>
      </c>
      <c r="E50" s="177">
        <v>1200</v>
      </c>
      <c r="F50" s="177">
        <v>0</v>
      </c>
      <c r="G50" s="177">
        <v>200</v>
      </c>
      <c r="H50" s="177">
        <v>0</v>
      </c>
      <c r="I50" s="177">
        <v>200</v>
      </c>
      <c r="J50" s="177">
        <v>0</v>
      </c>
      <c r="K50" s="177">
        <v>200</v>
      </c>
      <c r="L50" s="177">
        <v>0</v>
      </c>
      <c r="M50" s="177">
        <v>200</v>
      </c>
      <c r="N50" s="177">
        <v>0</v>
      </c>
      <c r="O50" s="177">
        <v>200</v>
      </c>
      <c r="P50" s="177">
        <v>0</v>
      </c>
      <c r="Q50" s="177">
        <v>200</v>
      </c>
    </row>
    <row r="51" spans="1:17" ht="18.75" customHeight="1" x14ac:dyDescent="0.25">
      <c r="A51" s="153" t="s">
        <v>123</v>
      </c>
      <c r="B51" s="150" t="s">
        <v>104</v>
      </c>
      <c r="C51" s="150" t="s">
        <v>127</v>
      </c>
      <c r="D51" s="177">
        <v>1</v>
      </c>
      <c r="E51" s="177">
        <v>500</v>
      </c>
      <c r="F51" s="177">
        <v>0</v>
      </c>
      <c r="G51" s="177">
        <v>0</v>
      </c>
      <c r="H51" s="177">
        <v>0</v>
      </c>
      <c r="I51" s="177">
        <v>100</v>
      </c>
      <c r="J51" s="177">
        <v>0</v>
      </c>
      <c r="K51" s="177">
        <v>100</v>
      </c>
      <c r="L51" s="177">
        <v>0</v>
      </c>
      <c r="M51" s="177">
        <v>100</v>
      </c>
      <c r="N51" s="177">
        <v>0</v>
      </c>
      <c r="O51" s="177">
        <v>100</v>
      </c>
      <c r="P51" s="177">
        <v>0</v>
      </c>
      <c r="Q51" s="177">
        <v>100</v>
      </c>
    </row>
    <row r="52" spans="1:17" ht="30" x14ac:dyDescent="0.25">
      <c r="A52" s="151" t="s">
        <v>136</v>
      </c>
      <c r="B52" s="152"/>
      <c r="C52" s="152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</row>
    <row r="53" spans="1:17" ht="18.75" customHeight="1" x14ac:dyDescent="0.25">
      <c r="A53" s="153" t="s">
        <v>129</v>
      </c>
      <c r="B53" s="150" t="s">
        <v>128</v>
      </c>
      <c r="C53" s="150" t="s">
        <v>105</v>
      </c>
      <c r="D53" s="177">
        <v>1</v>
      </c>
      <c r="E53" s="177">
        <v>600</v>
      </c>
      <c r="F53" s="177">
        <v>200</v>
      </c>
      <c r="G53" s="177">
        <v>0</v>
      </c>
      <c r="H53" s="177">
        <v>200</v>
      </c>
      <c r="I53" s="177">
        <v>200</v>
      </c>
      <c r="J53" s="177">
        <v>0</v>
      </c>
      <c r="K53" s="177">
        <v>0</v>
      </c>
      <c r="L53" s="177">
        <v>0</v>
      </c>
      <c r="M53" s="177">
        <v>0</v>
      </c>
      <c r="N53" s="177">
        <v>0</v>
      </c>
      <c r="O53" s="177">
        <v>0</v>
      </c>
      <c r="P53" s="177">
        <v>0</v>
      </c>
      <c r="Q53" s="177">
        <v>0</v>
      </c>
    </row>
    <row r="54" spans="1:17" ht="28.5" x14ac:dyDescent="0.25">
      <c r="A54" s="153" t="s">
        <v>130</v>
      </c>
      <c r="B54" s="150" t="s">
        <v>106</v>
      </c>
      <c r="C54" s="150" t="s">
        <v>107</v>
      </c>
      <c r="D54" s="177">
        <v>4</v>
      </c>
      <c r="E54" s="177">
        <v>2000</v>
      </c>
      <c r="F54" s="177">
        <v>0</v>
      </c>
      <c r="G54" s="177">
        <v>500</v>
      </c>
      <c r="H54" s="177">
        <v>0</v>
      </c>
      <c r="I54" s="177">
        <v>500</v>
      </c>
      <c r="J54" s="177">
        <v>0</v>
      </c>
      <c r="K54" s="177">
        <v>500</v>
      </c>
      <c r="L54" s="177">
        <v>0</v>
      </c>
      <c r="M54" s="177">
        <v>500</v>
      </c>
      <c r="N54" s="177">
        <v>0</v>
      </c>
      <c r="O54" s="177">
        <v>0</v>
      </c>
      <c r="P54" s="177">
        <v>0</v>
      </c>
      <c r="Q54" s="177">
        <v>0</v>
      </c>
    </row>
    <row r="55" spans="1:17" ht="30.75" customHeight="1" x14ac:dyDescent="0.25">
      <c r="A55" s="153" t="s">
        <v>131</v>
      </c>
      <c r="B55" s="150" t="s">
        <v>108</v>
      </c>
      <c r="C55" s="150" t="s">
        <v>107</v>
      </c>
      <c r="D55" s="177">
        <v>5</v>
      </c>
      <c r="E55" s="177">
        <v>3500</v>
      </c>
      <c r="F55" s="177">
        <v>0</v>
      </c>
      <c r="G55" s="177">
        <v>0</v>
      </c>
      <c r="H55" s="177">
        <v>700</v>
      </c>
      <c r="I55" s="177">
        <v>0</v>
      </c>
      <c r="J55" s="177">
        <v>700</v>
      </c>
      <c r="K55" s="177">
        <v>0</v>
      </c>
      <c r="L55" s="177">
        <v>700</v>
      </c>
      <c r="M55" s="177">
        <v>0</v>
      </c>
      <c r="N55" s="177">
        <v>700</v>
      </c>
      <c r="O55" s="177">
        <v>0</v>
      </c>
      <c r="P55" s="177">
        <v>700</v>
      </c>
      <c r="Q55" s="177">
        <v>0</v>
      </c>
    </row>
    <row r="56" spans="1:17" ht="28.5" x14ac:dyDescent="0.25">
      <c r="A56" s="153" t="s">
        <v>132</v>
      </c>
      <c r="B56" s="150" t="s">
        <v>109</v>
      </c>
      <c r="C56" s="150" t="s">
        <v>87</v>
      </c>
      <c r="D56" s="177">
        <v>6</v>
      </c>
      <c r="E56" s="177">
        <v>1200</v>
      </c>
      <c r="F56" s="177">
        <v>0</v>
      </c>
      <c r="G56" s="177">
        <v>200</v>
      </c>
      <c r="H56" s="177">
        <v>0</v>
      </c>
      <c r="I56" s="177">
        <v>200</v>
      </c>
      <c r="J56" s="177">
        <v>0</v>
      </c>
      <c r="K56" s="177">
        <v>200</v>
      </c>
      <c r="L56" s="177">
        <v>0</v>
      </c>
      <c r="M56" s="177">
        <v>200</v>
      </c>
      <c r="N56" s="177">
        <v>0</v>
      </c>
      <c r="O56" s="177">
        <v>200</v>
      </c>
      <c r="P56" s="177">
        <v>200</v>
      </c>
      <c r="Q56" s="177">
        <v>0</v>
      </c>
    </row>
    <row r="57" spans="1:17" ht="28.5" x14ac:dyDescent="0.25">
      <c r="A57" s="153" t="s">
        <v>133</v>
      </c>
      <c r="B57" s="150" t="s">
        <v>151</v>
      </c>
      <c r="C57" s="150" t="s">
        <v>87</v>
      </c>
      <c r="D57" s="177">
        <v>15</v>
      </c>
      <c r="E57" s="177">
        <v>1500</v>
      </c>
      <c r="F57" s="177">
        <v>500</v>
      </c>
      <c r="G57" s="177">
        <v>0</v>
      </c>
      <c r="H57" s="177">
        <v>500</v>
      </c>
      <c r="I57" s="177">
        <v>0</v>
      </c>
      <c r="J57" s="177">
        <v>500</v>
      </c>
      <c r="K57" s="177">
        <v>0</v>
      </c>
      <c r="L57" s="177">
        <v>0</v>
      </c>
      <c r="M57" s="177">
        <v>0</v>
      </c>
      <c r="N57" s="177">
        <v>0</v>
      </c>
      <c r="O57" s="177">
        <v>0</v>
      </c>
      <c r="P57" s="177">
        <v>0</v>
      </c>
      <c r="Q57" s="177">
        <v>0</v>
      </c>
    </row>
    <row r="58" spans="1:17" ht="28.5" x14ac:dyDescent="0.25">
      <c r="A58" s="153" t="s">
        <v>124</v>
      </c>
      <c r="B58" s="150" t="s">
        <v>111</v>
      </c>
      <c r="C58" s="150" t="s">
        <v>137</v>
      </c>
      <c r="D58" s="177">
        <v>15</v>
      </c>
      <c r="E58" s="177">
        <v>6000</v>
      </c>
      <c r="F58" s="177">
        <v>0</v>
      </c>
      <c r="G58" s="177">
        <v>0</v>
      </c>
      <c r="H58" s="177">
        <v>2000</v>
      </c>
      <c r="I58" s="177">
        <v>0</v>
      </c>
      <c r="J58" s="177">
        <v>0</v>
      </c>
      <c r="K58" s="177">
        <v>2000</v>
      </c>
      <c r="L58" s="177">
        <v>0</v>
      </c>
      <c r="M58" s="177">
        <v>0</v>
      </c>
      <c r="N58" s="177">
        <v>2000</v>
      </c>
      <c r="O58" s="177">
        <v>0</v>
      </c>
      <c r="P58" s="177">
        <v>0</v>
      </c>
      <c r="Q58" s="177">
        <v>0</v>
      </c>
    </row>
    <row r="59" spans="1:17" ht="33" customHeight="1" x14ac:dyDescent="0.25">
      <c r="A59" s="153" t="s">
        <v>134</v>
      </c>
      <c r="B59" s="150" t="s">
        <v>138</v>
      </c>
      <c r="C59" s="150" t="s">
        <v>112</v>
      </c>
      <c r="D59" s="177">
        <v>15</v>
      </c>
      <c r="E59" s="177">
        <v>1200</v>
      </c>
      <c r="F59" s="177">
        <v>0</v>
      </c>
      <c r="G59" s="177">
        <v>0</v>
      </c>
      <c r="H59" s="177">
        <v>400</v>
      </c>
      <c r="I59" s="177">
        <v>400</v>
      </c>
      <c r="J59" s="177">
        <v>400</v>
      </c>
      <c r="K59" s="177">
        <v>0</v>
      </c>
      <c r="L59" s="177">
        <v>0</v>
      </c>
      <c r="M59" s="177">
        <v>0</v>
      </c>
      <c r="N59" s="177">
        <v>0</v>
      </c>
      <c r="O59" s="177">
        <v>0</v>
      </c>
      <c r="P59" s="177">
        <v>0</v>
      </c>
      <c r="Q59" s="177">
        <v>0</v>
      </c>
    </row>
    <row r="60" spans="1:17" ht="24.75" customHeight="1" x14ac:dyDescent="0.25">
      <c r="A60" s="153" t="s">
        <v>139</v>
      </c>
      <c r="B60" s="150" t="s">
        <v>113</v>
      </c>
      <c r="C60" s="150" t="s">
        <v>78</v>
      </c>
      <c r="D60" s="177">
        <v>3</v>
      </c>
      <c r="E60" s="177">
        <v>6000</v>
      </c>
      <c r="F60" s="177">
        <v>0</v>
      </c>
      <c r="G60" s="177">
        <v>0</v>
      </c>
      <c r="H60" s="177">
        <v>2000</v>
      </c>
      <c r="I60" s="177">
        <v>2000</v>
      </c>
      <c r="J60" s="177">
        <v>0</v>
      </c>
      <c r="K60" s="177">
        <v>2000</v>
      </c>
      <c r="L60" s="177">
        <v>0</v>
      </c>
      <c r="M60" s="177">
        <v>0</v>
      </c>
      <c r="N60" s="177">
        <v>0</v>
      </c>
      <c r="O60" s="177">
        <v>0</v>
      </c>
      <c r="P60" s="177">
        <v>0</v>
      </c>
      <c r="Q60" s="177">
        <v>0</v>
      </c>
    </row>
    <row r="61" spans="1:17" ht="24.75" customHeight="1" x14ac:dyDescent="0.25">
      <c r="A61" s="154" t="s">
        <v>140</v>
      </c>
      <c r="B61" s="150" t="s">
        <v>141</v>
      </c>
      <c r="C61" s="150" t="s">
        <v>127</v>
      </c>
      <c r="D61" s="177">
        <v>10</v>
      </c>
      <c r="E61" s="177">
        <v>300000</v>
      </c>
      <c r="F61" s="177">
        <v>0</v>
      </c>
      <c r="G61" s="177">
        <v>0</v>
      </c>
      <c r="H61" s="177">
        <v>0</v>
      </c>
      <c r="I61" s="177">
        <v>60000</v>
      </c>
      <c r="J61" s="177">
        <v>0</v>
      </c>
      <c r="K61" s="177">
        <v>60000</v>
      </c>
      <c r="L61" s="177"/>
      <c r="M61" s="177">
        <v>60000</v>
      </c>
      <c r="N61" s="177">
        <v>0</v>
      </c>
      <c r="O61" s="177">
        <v>60000</v>
      </c>
      <c r="P61" s="177">
        <v>0</v>
      </c>
      <c r="Q61" s="177">
        <v>60000</v>
      </c>
    </row>
    <row r="62" spans="1:17" ht="28.5" x14ac:dyDescent="0.25">
      <c r="A62" s="153" t="s">
        <v>125</v>
      </c>
      <c r="B62" s="150" t="s">
        <v>114</v>
      </c>
      <c r="C62" s="150" t="s">
        <v>127</v>
      </c>
      <c r="D62" s="177">
        <v>10</v>
      </c>
      <c r="E62" s="177">
        <v>1000</v>
      </c>
      <c r="F62" s="177">
        <v>0</v>
      </c>
      <c r="G62" s="177">
        <v>0</v>
      </c>
      <c r="H62" s="177">
        <v>0</v>
      </c>
      <c r="I62" s="177">
        <v>0</v>
      </c>
      <c r="J62" s="177">
        <v>200</v>
      </c>
      <c r="K62" s="177">
        <v>0</v>
      </c>
      <c r="L62" s="177">
        <v>200</v>
      </c>
      <c r="M62" s="177">
        <v>0</v>
      </c>
      <c r="N62" s="177">
        <v>200</v>
      </c>
      <c r="O62" s="177">
        <v>0</v>
      </c>
      <c r="P62" s="177">
        <v>200</v>
      </c>
      <c r="Q62" s="177">
        <v>200</v>
      </c>
    </row>
    <row r="63" spans="1:17" x14ac:dyDescent="0.25">
      <c r="A63" s="153" t="s">
        <v>126</v>
      </c>
      <c r="B63" s="150" t="s">
        <v>115</v>
      </c>
      <c r="C63" s="150" t="s">
        <v>116</v>
      </c>
      <c r="D63" s="177">
        <v>1</v>
      </c>
      <c r="E63" s="177">
        <v>2000</v>
      </c>
      <c r="F63" s="177">
        <v>2000</v>
      </c>
      <c r="G63" s="177">
        <v>0</v>
      </c>
      <c r="H63" s="177">
        <v>0</v>
      </c>
      <c r="I63" s="177">
        <v>0</v>
      </c>
      <c r="J63" s="177">
        <v>0</v>
      </c>
      <c r="K63" s="177">
        <v>0</v>
      </c>
      <c r="L63" s="177">
        <v>0</v>
      </c>
      <c r="M63" s="177">
        <v>0</v>
      </c>
      <c r="N63" s="177">
        <v>0</v>
      </c>
      <c r="O63" s="177">
        <v>0</v>
      </c>
      <c r="P63" s="177">
        <v>0</v>
      </c>
      <c r="Q63" s="177">
        <v>0</v>
      </c>
    </row>
    <row r="64" spans="1:17" ht="30" x14ac:dyDescent="0.25">
      <c r="A64" s="151" t="s">
        <v>142</v>
      </c>
      <c r="B64" s="152"/>
      <c r="C64" s="152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</row>
    <row r="65" spans="1:17" ht="28.5" x14ac:dyDescent="0.25">
      <c r="A65" s="153" t="s">
        <v>143</v>
      </c>
      <c r="B65" s="150" t="s">
        <v>110</v>
      </c>
      <c r="C65" s="150" t="s">
        <v>97</v>
      </c>
      <c r="D65" s="177">
        <v>6</v>
      </c>
      <c r="E65" s="177">
        <v>900</v>
      </c>
      <c r="F65" s="177">
        <v>0</v>
      </c>
      <c r="G65" s="177">
        <v>300</v>
      </c>
      <c r="H65" s="177">
        <v>300</v>
      </c>
      <c r="I65" s="177">
        <v>300</v>
      </c>
      <c r="J65" s="177">
        <v>0</v>
      </c>
      <c r="K65" s="177">
        <v>0</v>
      </c>
      <c r="L65" s="177">
        <v>0</v>
      </c>
      <c r="M65" s="177">
        <v>0</v>
      </c>
      <c r="N65" s="177">
        <v>0</v>
      </c>
      <c r="O65" s="177">
        <v>0</v>
      </c>
      <c r="P65" s="177">
        <v>0</v>
      </c>
      <c r="Q65" s="177">
        <v>0</v>
      </c>
    </row>
    <row r="66" spans="1:17" ht="42.75" x14ac:dyDescent="0.25">
      <c r="A66" s="153" t="s">
        <v>144</v>
      </c>
      <c r="B66" s="150" t="s">
        <v>117</v>
      </c>
      <c r="C66" s="150" t="s">
        <v>3</v>
      </c>
      <c r="D66" s="177">
        <v>6</v>
      </c>
      <c r="E66" s="177">
        <v>800</v>
      </c>
      <c r="F66" s="177">
        <v>0</v>
      </c>
      <c r="G66" s="177">
        <v>0</v>
      </c>
      <c r="H66" s="177">
        <v>200</v>
      </c>
      <c r="I66" s="177">
        <v>200</v>
      </c>
      <c r="J66" s="177">
        <v>200</v>
      </c>
      <c r="K66" s="177">
        <v>200</v>
      </c>
      <c r="L66" s="177">
        <v>0</v>
      </c>
      <c r="M66" s="177">
        <v>0</v>
      </c>
      <c r="N66" s="177">
        <v>0</v>
      </c>
      <c r="O66" s="177">
        <v>0</v>
      </c>
      <c r="P66" s="177">
        <v>0</v>
      </c>
      <c r="Q66" s="177">
        <v>0</v>
      </c>
    </row>
    <row r="67" spans="1:17" ht="28.5" x14ac:dyDescent="0.25">
      <c r="A67" s="153" t="s">
        <v>148</v>
      </c>
      <c r="B67" s="150" t="s">
        <v>118</v>
      </c>
      <c r="C67" s="150" t="s">
        <v>112</v>
      </c>
      <c r="D67" s="177">
        <v>6</v>
      </c>
      <c r="E67" s="177">
        <v>1200</v>
      </c>
      <c r="F67" s="177">
        <v>0</v>
      </c>
      <c r="G67" s="177"/>
      <c r="H67" s="177"/>
      <c r="I67" s="177">
        <v>200</v>
      </c>
      <c r="J67" s="177">
        <v>200</v>
      </c>
      <c r="K67" s="177">
        <v>400</v>
      </c>
      <c r="L67" s="177">
        <v>400</v>
      </c>
      <c r="M67" s="177">
        <v>0</v>
      </c>
      <c r="N67" s="177">
        <v>0</v>
      </c>
      <c r="O67" s="177">
        <v>0</v>
      </c>
      <c r="P67" s="177">
        <v>0</v>
      </c>
      <c r="Q67" s="177">
        <v>0</v>
      </c>
    </row>
    <row r="68" spans="1:17" x14ac:dyDescent="0.25">
      <c r="A68" s="153" t="s">
        <v>149</v>
      </c>
      <c r="B68" s="150" t="s">
        <v>119</v>
      </c>
      <c r="C68" s="150" t="s">
        <v>150</v>
      </c>
      <c r="D68" s="177">
        <v>6</v>
      </c>
      <c r="E68" s="177">
        <v>600</v>
      </c>
      <c r="F68" s="177">
        <v>0</v>
      </c>
      <c r="G68" s="177">
        <v>0</v>
      </c>
      <c r="H68" s="177">
        <v>0</v>
      </c>
      <c r="I68" s="177">
        <v>100</v>
      </c>
      <c r="J68" s="177">
        <v>200</v>
      </c>
      <c r="K68" s="177">
        <v>100</v>
      </c>
      <c r="L68" s="177">
        <v>200</v>
      </c>
      <c r="M68" s="177">
        <v>0</v>
      </c>
      <c r="N68" s="177">
        <v>0</v>
      </c>
      <c r="O68" s="177">
        <v>0</v>
      </c>
      <c r="P68" s="177">
        <v>0</v>
      </c>
      <c r="Q68" s="177">
        <v>0</v>
      </c>
    </row>
    <row r="69" spans="1:17" ht="38.25" customHeight="1" x14ac:dyDescent="0.25">
      <c r="A69" s="153" t="s">
        <v>145</v>
      </c>
      <c r="B69" s="153" t="s">
        <v>146</v>
      </c>
      <c r="C69" s="150" t="s">
        <v>147</v>
      </c>
      <c r="D69" s="177">
        <v>1</v>
      </c>
      <c r="E69" s="177">
        <v>2000</v>
      </c>
      <c r="F69" s="177">
        <v>0</v>
      </c>
      <c r="G69" s="177">
        <v>2000</v>
      </c>
      <c r="H69" s="177">
        <v>0</v>
      </c>
      <c r="I69" s="177">
        <v>0</v>
      </c>
      <c r="J69" s="177">
        <v>0</v>
      </c>
      <c r="K69" s="177">
        <v>0</v>
      </c>
      <c r="L69" s="177">
        <v>0</v>
      </c>
      <c r="M69" s="177">
        <v>0</v>
      </c>
      <c r="N69" s="177">
        <v>0</v>
      </c>
      <c r="O69" s="177">
        <v>0</v>
      </c>
      <c r="P69" s="177">
        <v>0</v>
      </c>
      <c r="Q69" s="177">
        <v>0</v>
      </c>
    </row>
    <row r="70" spans="1:17" x14ac:dyDescent="0.25">
      <c r="A70" s="303" t="s">
        <v>265</v>
      </c>
      <c r="B70" s="303"/>
      <c r="C70" s="303"/>
      <c r="D70" s="303"/>
      <c r="E70" s="168">
        <f>SUM(E49:E69)</f>
        <v>332300</v>
      </c>
      <c r="F70" s="169">
        <f t="shared" ref="F70:Q70" si="2">SUM(F49:F69)</f>
        <v>2800</v>
      </c>
      <c r="G70" s="169">
        <f t="shared" si="2"/>
        <v>3200</v>
      </c>
      <c r="H70" s="169">
        <f t="shared" si="2"/>
        <v>6300</v>
      </c>
      <c r="I70" s="169">
        <f t="shared" si="2"/>
        <v>64400</v>
      </c>
      <c r="J70" s="169">
        <f t="shared" si="2"/>
        <v>2400</v>
      </c>
      <c r="K70" s="169">
        <f t="shared" si="2"/>
        <v>65700</v>
      </c>
      <c r="L70" s="169">
        <f t="shared" si="2"/>
        <v>1500</v>
      </c>
      <c r="M70" s="169">
        <f t="shared" si="2"/>
        <v>61000</v>
      </c>
      <c r="N70" s="169">
        <f t="shared" si="2"/>
        <v>2900</v>
      </c>
      <c r="O70" s="169">
        <f t="shared" si="2"/>
        <v>60500</v>
      </c>
      <c r="P70" s="169">
        <f t="shared" si="2"/>
        <v>1100</v>
      </c>
      <c r="Q70" s="169">
        <f t="shared" si="2"/>
        <v>60500</v>
      </c>
    </row>
    <row r="71" spans="1:17" ht="18.75" x14ac:dyDescent="0.25">
      <c r="A71" s="139" t="s">
        <v>262</v>
      </c>
      <c r="B71" s="140"/>
      <c r="C71" s="140"/>
      <c r="D71" s="140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</row>
    <row r="72" spans="1:17" ht="28.5" customHeight="1" x14ac:dyDescent="0.25">
      <c r="A72" s="297" t="s">
        <v>263</v>
      </c>
      <c r="B72" s="297"/>
      <c r="C72" s="297"/>
      <c r="D72" s="297"/>
      <c r="E72" s="297"/>
      <c r="F72" s="297"/>
      <c r="G72" s="297"/>
      <c r="H72" s="297"/>
      <c r="I72" s="297"/>
      <c r="J72" s="297"/>
      <c r="K72" s="297"/>
      <c r="L72" s="297"/>
      <c r="M72" s="297"/>
      <c r="N72" s="297"/>
      <c r="O72" s="297"/>
      <c r="P72" s="297"/>
      <c r="Q72" s="297"/>
    </row>
    <row r="73" spans="1:17" ht="21.75" customHeight="1" x14ac:dyDescent="0.25">
      <c r="A73" s="297" t="s">
        <v>266</v>
      </c>
      <c r="B73" s="297"/>
      <c r="C73" s="297"/>
      <c r="D73" s="297"/>
      <c r="E73" s="297"/>
      <c r="F73" s="297"/>
      <c r="G73" s="297"/>
      <c r="H73" s="297"/>
      <c r="I73" s="297"/>
      <c r="J73" s="297"/>
      <c r="K73" s="297"/>
      <c r="L73" s="297"/>
      <c r="M73" s="297"/>
      <c r="N73" s="297"/>
      <c r="O73" s="297"/>
      <c r="P73" s="297"/>
      <c r="Q73" s="297"/>
    </row>
    <row r="74" spans="1:17" ht="38.25" x14ac:dyDescent="0.25">
      <c r="A74" s="125" t="s">
        <v>268</v>
      </c>
      <c r="B74" s="114" t="s">
        <v>293</v>
      </c>
      <c r="C74" s="114" t="s">
        <v>163</v>
      </c>
      <c r="D74" s="117">
        <v>6</v>
      </c>
      <c r="E74" s="117">
        <f>1020*6</f>
        <v>6120</v>
      </c>
      <c r="F74" s="117">
        <v>0</v>
      </c>
      <c r="G74" s="117">
        <v>0</v>
      </c>
      <c r="H74" s="117">
        <v>1020</v>
      </c>
      <c r="I74" s="117">
        <v>1020</v>
      </c>
      <c r="J74" s="117">
        <v>1020</v>
      </c>
      <c r="K74" s="117">
        <v>1020</v>
      </c>
      <c r="L74" s="117">
        <v>1020</v>
      </c>
      <c r="M74" s="117">
        <v>1020</v>
      </c>
      <c r="N74" s="117">
        <v>0</v>
      </c>
      <c r="O74" s="117">
        <v>0</v>
      </c>
      <c r="P74" s="117">
        <v>0</v>
      </c>
      <c r="Q74" s="117">
        <v>0</v>
      </c>
    </row>
    <row r="75" spans="1:17" ht="42.75" x14ac:dyDescent="0.25">
      <c r="A75" s="125" t="s">
        <v>267</v>
      </c>
      <c r="B75" s="153" t="s">
        <v>294</v>
      </c>
      <c r="C75" s="114" t="s">
        <v>163</v>
      </c>
      <c r="D75" s="117">
        <v>3</v>
      </c>
      <c r="E75" s="117">
        <v>7200</v>
      </c>
      <c r="F75" s="117">
        <v>0</v>
      </c>
      <c r="G75" s="117">
        <v>0</v>
      </c>
      <c r="H75" s="117">
        <v>0</v>
      </c>
      <c r="I75" s="117">
        <v>2400</v>
      </c>
      <c r="J75" s="117">
        <v>0</v>
      </c>
      <c r="K75" s="117">
        <v>0</v>
      </c>
      <c r="L75" s="117">
        <v>0</v>
      </c>
      <c r="M75" s="117">
        <v>2400</v>
      </c>
      <c r="N75" s="117">
        <v>0</v>
      </c>
      <c r="O75" s="117">
        <v>0</v>
      </c>
      <c r="P75" s="117">
        <v>2400</v>
      </c>
      <c r="Q75" s="117">
        <v>0</v>
      </c>
    </row>
    <row r="76" spans="1:17" ht="17.25" customHeight="1" x14ac:dyDescent="0.25">
      <c r="A76" s="297" t="s">
        <v>269</v>
      </c>
      <c r="B76" s="297"/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</row>
    <row r="77" spans="1:17" ht="38.25" x14ac:dyDescent="0.25">
      <c r="A77" s="125" t="s">
        <v>270</v>
      </c>
      <c r="B77" s="143" t="s">
        <v>295</v>
      </c>
      <c r="C77" s="143" t="s">
        <v>296</v>
      </c>
      <c r="D77" s="143">
        <v>8</v>
      </c>
      <c r="E77" s="146">
        <v>1600</v>
      </c>
      <c r="F77" s="170">
        <v>0</v>
      </c>
      <c r="G77" s="170">
        <v>0</v>
      </c>
      <c r="H77" s="170">
        <v>200</v>
      </c>
      <c r="I77" s="170">
        <v>200</v>
      </c>
      <c r="J77" s="170">
        <v>200</v>
      </c>
      <c r="K77" s="170">
        <v>200</v>
      </c>
      <c r="L77" s="170">
        <v>200</v>
      </c>
      <c r="M77" s="170">
        <v>200</v>
      </c>
      <c r="N77" s="170">
        <v>200</v>
      </c>
      <c r="O77" s="170">
        <v>200</v>
      </c>
      <c r="P77" s="170">
        <v>0</v>
      </c>
      <c r="Q77" s="170">
        <v>0</v>
      </c>
    </row>
    <row r="78" spans="1:17" x14ac:dyDescent="0.25">
      <c r="A78" s="116" t="s">
        <v>271</v>
      </c>
      <c r="B78" s="116"/>
      <c r="C78" s="116"/>
      <c r="D78" s="116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</row>
    <row r="79" spans="1:17" ht="51" x14ac:dyDescent="0.25">
      <c r="A79" s="125" t="s">
        <v>297</v>
      </c>
      <c r="B79" s="143" t="s">
        <v>298</v>
      </c>
      <c r="C79" s="143" t="s">
        <v>299</v>
      </c>
      <c r="D79" s="117">
        <v>6</v>
      </c>
      <c r="E79" s="146">
        <v>1800</v>
      </c>
      <c r="F79" s="157">
        <v>0</v>
      </c>
      <c r="G79" s="117">
        <v>0</v>
      </c>
      <c r="H79" s="117">
        <v>300</v>
      </c>
      <c r="I79" s="162">
        <v>0</v>
      </c>
      <c r="J79" s="117">
        <v>300</v>
      </c>
      <c r="K79" s="117">
        <v>0</v>
      </c>
      <c r="L79" s="117">
        <v>300</v>
      </c>
      <c r="M79" s="117">
        <v>0</v>
      </c>
      <c r="N79" s="117">
        <v>300</v>
      </c>
      <c r="O79" s="117">
        <v>300</v>
      </c>
      <c r="P79" s="117">
        <v>300</v>
      </c>
      <c r="Q79" s="117">
        <v>0</v>
      </c>
    </row>
    <row r="80" spans="1:17" ht="38.25" x14ac:dyDescent="0.25">
      <c r="A80" s="125" t="s">
        <v>275</v>
      </c>
      <c r="B80" s="143" t="s">
        <v>300</v>
      </c>
      <c r="C80" s="143" t="s">
        <v>299</v>
      </c>
      <c r="D80" s="117">
        <v>3</v>
      </c>
      <c r="E80" s="146">
        <v>3600</v>
      </c>
      <c r="F80" s="157">
        <v>0</v>
      </c>
      <c r="G80" s="117">
        <v>0</v>
      </c>
      <c r="H80" s="117">
        <v>1200</v>
      </c>
      <c r="I80" s="162">
        <v>0</v>
      </c>
      <c r="J80" s="117">
        <v>0</v>
      </c>
      <c r="K80" s="117">
        <v>1200</v>
      </c>
      <c r="L80" s="117">
        <v>0</v>
      </c>
      <c r="M80" s="117">
        <v>0</v>
      </c>
      <c r="N80" s="117">
        <v>1200</v>
      </c>
      <c r="O80" s="117">
        <v>0</v>
      </c>
      <c r="P80" s="117">
        <v>0</v>
      </c>
      <c r="Q80" s="117">
        <v>0</v>
      </c>
    </row>
    <row r="81" spans="1:17" x14ac:dyDescent="0.25">
      <c r="A81" s="115"/>
      <c r="B81" s="87"/>
      <c r="C81" s="87"/>
      <c r="D81" s="126"/>
      <c r="E81" s="127"/>
      <c r="F81" s="128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30"/>
    </row>
    <row r="82" spans="1:17" ht="19.5" customHeight="1" x14ac:dyDescent="0.25">
      <c r="A82" s="298" t="s">
        <v>272</v>
      </c>
      <c r="B82" s="299"/>
      <c r="C82" s="299"/>
      <c r="D82" s="299"/>
      <c r="E82" s="299"/>
      <c r="F82" s="299"/>
      <c r="G82" s="299"/>
      <c r="H82" s="299"/>
      <c r="I82" s="299"/>
      <c r="J82" s="299"/>
      <c r="K82" s="299"/>
      <c r="L82" s="299"/>
      <c r="M82" s="299"/>
      <c r="N82" s="299"/>
      <c r="O82" s="299"/>
      <c r="P82" s="299"/>
      <c r="Q82" s="300"/>
    </row>
    <row r="83" spans="1:17" ht="48" customHeight="1" x14ac:dyDescent="0.25">
      <c r="A83" s="123" t="s">
        <v>276</v>
      </c>
      <c r="B83" s="121" t="s">
        <v>301</v>
      </c>
      <c r="C83" s="121" t="s">
        <v>302</v>
      </c>
      <c r="D83" s="175">
        <v>12</v>
      </c>
      <c r="E83" s="175">
        <v>240</v>
      </c>
      <c r="F83" s="175">
        <v>20</v>
      </c>
      <c r="G83" s="175">
        <v>20</v>
      </c>
      <c r="H83" s="175">
        <v>20</v>
      </c>
      <c r="I83" s="175">
        <v>20</v>
      </c>
      <c r="J83" s="175">
        <v>20</v>
      </c>
      <c r="K83" s="175">
        <v>20</v>
      </c>
      <c r="L83" s="175">
        <v>20</v>
      </c>
      <c r="M83" s="175">
        <v>20</v>
      </c>
      <c r="N83" s="175">
        <v>20</v>
      </c>
      <c r="O83" s="175">
        <v>20</v>
      </c>
      <c r="P83" s="175">
        <v>20</v>
      </c>
      <c r="Q83" s="175">
        <v>20</v>
      </c>
    </row>
    <row r="84" spans="1:17" ht="26.25" customHeight="1" x14ac:dyDescent="0.25">
      <c r="A84" s="123" t="s">
        <v>277</v>
      </c>
      <c r="B84" s="121" t="s">
        <v>303</v>
      </c>
      <c r="C84" s="121" t="s">
        <v>304</v>
      </c>
      <c r="D84" s="175">
        <v>1</v>
      </c>
      <c r="E84" s="175">
        <v>200</v>
      </c>
      <c r="F84" s="175">
        <v>0</v>
      </c>
      <c r="G84" s="175">
        <v>200</v>
      </c>
      <c r="H84" s="175">
        <v>0</v>
      </c>
      <c r="I84" s="175">
        <v>0</v>
      </c>
      <c r="J84" s="175">
        <v>0</v>
      </c>
      <c r="K84" s="175">
        <v>0</v>
      </c>
      <c r="L84" s="175">
        <v>0</v>
      </c>
      <c r="M84" s="175">
        <v>0</v>
      </c>
      <c r="N84" s="175">
        <v>0</v>
      </c>
      <c r="O84" s="175">
        <v>0</v>
      </c>
      <c r="P84" s="175">
        <v>0</v>
      </c>
      <c r="Q84" s="175">
        <v>0</v>
      </c>
    </row>
    <row r="85" spans="1:17" ht="36.75" customHeight="1" x14ac:dyDescent="0.25">
      <c r="A85" s="123" t="s">
        <v>278</v>
      </c>
      <c r="B85" s="124" t="s">
        <v>305</v>
      </c>
      <c r="C85" s="124" t="s">
        <v>299</v>
      </c>
      <c r="D85" s="176">
        <v>6</v>
      </c>
      <c r="E85" s="176">
        <v>1800</v>
      </c>
      <c r="F85" s="176">
        <v>0</v>
      </c>
      <c r="G85" s="176">
        <v>600</v>
      </c>
      <c r="H85" s="176">
        <v>600</v>
      </c>
      <c r="I85" s="176">
        <v>600</v>
      </c>
      <c r="J85" s="176">
        <v>0</v>
      </c>
      <c r="K85" s="176">
        <v>0</v>
      </c>
      <c r="L85" s="176">
        <v>0</v>
      </c>
      <c r="M85" s="176">
        <v>0</v>
      </c>
      <c r="N85" s="176">
        <v>0</v>
      </c>
      <c r="O85" s="176">
        <v>0</v>
      </c>
      <c r="P85" s="176">
        <v>0</v>
      </c>
      <c r="Q85" s="175">
        <v>0</v>
      </c>
    </row>
    <row r="86" spans="1:17" ht="25.5" x14ac:dyDescent="0.25">
      <c r="A86" s="123" t="s">
        <v>279</v>
      </c>
      <c r="B86" s="28" t="s">
        <v>306</v>
      </c>
      <c r="C86" s="29" t="s">
        <v>307</v>
      </c>
      <c r="D86" s="29">
        <v>6</v>
      </c>
      <c r="E86" s="172">
        <v>600</v>
      </c>
      <c r="F86" s="173">
        <v>0</v>
      </c>
      <c r="G86" s="29">
        <v>0</v>
      </c>
      <c r="H86" s="29">
        <v>200</v>
      </c>
      <c r="I86" s="29">
        <v>0</v>
      </c>
      <c r="J86" s="29">
        <v>0</v>
      </c>
      <c r="K86" s="29">
        <v>200</v>
      </c>
      <c r="L86" s="29">
        <v>0</v>
      </c>
      <c r="M86" s="29">
        <v>0</v>
      </c>
      <c r="N86" s="29">
        <v>200</v>
      </c>
      <c r="O86" s="29">
        <v>0</v>
      </c>
      <c r="P86" s="29">
        <v>0</v>
      </c>
      <c r="Q86" s="174">
        <v>0</v>
      </c>
    </row>
    <row r="87" spans="1:17" x14ac:dyDescent="0.25">
      <c r="A87" s="301" t="s">
        <v>273</v>
      </c>
      <c r="B87" s="301"/>
      <c r="C87" s="301"/>
      <c r="D87" s="301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2"/>
    </row>
    <row r="88" spans="1:17" ht="25.5" x14ac:dyDescent="0.25">
      <c r="A88" s="122" t="s">
        <v>274</v>
      </c>
      <c r="B88" s="121" t="s">
        <v>308</v>
      </c>
      <c r="C88" s="117" t="s">
        <v>87</v>
      </c>
      <c r="D88" s="117">
        <v>10</v>
      </c>
      <c r="E88" s="118">
        <v>1000</v>
      </c>
      <c r="F88" s="119">
        <v>0</v>
      </c>
      <c r="G88" s="120">
        <v>0</v>
      </c>
      <c r="H88" s="120">
        <v>100</v>
      </c>
      <c r="I88" s="120">
        <v>100</v>
      </c>
      <c r="J88" s="120">
        <v>100</v>
      </c>
      <c r="K88" s="120">
        <v>100</v>
      </c>
      <c r="L88" s="120">
        <v>100</v>
      </c>
      <c r="M88" s="120">
        <v>100</v>
      </c>
      <c r="N88" s="120">
        <v>100</v>
      </c>
      <c r="O88" s="120">
        <v>100</v>
      </c>
      <c r="P88" s="120">
        <v>100</v>
      </c>
      <c r="Q88" s="120">
        <v>100</v>
      </c>
    </row>
    <row r="89" spans="1:17" ht="25.5" x14ac:dyDescent="0.25">
      <c r="A89" s="30" t="s">
        <v>309</v>
      </c>
      <c r="B89" s="57" t="s">
        <v>310</v>
      </c>
      <c r="C89" s="117" t="s">
        <v>78</v>
      </c>
      <c r="D89" s="117">
        <v>3</v>
      </c>
      <c r="E89" s="118">
        <v>4800</v>
      </c>
      <c r="F89" s="119">
        <v>0</v>
      </c>
      <c r="G89" s="120">
        <v>0</v>
      </c>
      <c r="H89" s="120">
        <v>1200</v>
      </c>
      <c r="I89" s="120">
        <v>0</v>
      </c>
      <c r="J89" s="120">
        <v>0</v>
      </c>
      <c r="K89" s="120">
        <v>1200</v>
      </c>
      <c r="L89" s="120">
        <v>0</v>
      </c>
      <c r="M89" s="120">
        <v>0</v>
      </c>
      <c r="N89" s="120">
        <v>1200</v>
      </c>
      <c r="O89" s="120">
        <v>0</v>
      </c>
      <c r="P89" s="120">
        <v>0</v>
      </c>
      <c r="Q89" s="120">
        <v>1200</v>
      </c>
    </row>
    <row r="90" spans="1:17" x14ac:dyDescent="0.25">
      <c r="A90" s="287" t="s">
        <v>264</v>
      </c>
      <c r="B90" s="288"/>
      <c r="C90" s="288"/>
      <c r="D90" s="289"/>
      <c r="E90" s="178">
        <f>SUM(E74+E75+E77+E79+E80+E83+E84+E85+E86+E88+E89)</f>
        <v>28960</v>
      </c>
      <c r="F90" s="179">
        <f t="shared" ref="F90:Q90" si="3">SUM(F74+F75+F77+F79+F80+F83+F84+F85+F86+F88+F89)</f>
        <v>20</v>
      </c>
      <c r="G90" s="179">
        <f t="shared" si="3"/>
        <v>820</v>
      </c>
      <c r="H90" s="179">
        <f t="shared" si="3"/>
        <v>4840</v>
      </c>
      <c r="I90" s="179">
        <f t="shared" si="3"/>
        <v>4340</v>
      </c>
      <c r="J90" s="179">
        <f t="shared" si="3"/>
        <v>1640</v>
      </c>
      <c r="K90" s="179">
        <f t="shared" si="3"/>
        <v>3940</v>
      </c>
      <c r="L90" s="179">
        <f t="shared" si="3"/>
        <v>1640</v>
      </c>
      <c r="M90" s="179">
        <f t="shared" si="3"/>
        <v>3740</v>
      </c>
      <c r="N90" s="179">
        <f t="shared" si="3"/>
        <v>3220</v>
      </c>
      <c r="O90" s="179">
        <f t="shared" si="3"/>
        <v>620</v>
      </c>
      <c r="P90" s="179">
        <f t="shared" si="3"/>
        <v>2820</v>
      </c>
      <c r="Q90" s="179">
        <f t="shared" si="3"/>
        <v>1320</v>
      </c>
    </row>
    <row r="91" spans="1:17" ht="18.75" x14ac:dyDescent="0.3">
      <c r="A91" s="64" t="s">
        <v>280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</row>
    <row r="92" spans="1:17" x14ac:dyDescent="0.25">
      <c r="A92" s="67" t="s">
        <v>289</v>
      </c>
      <c r="B92" s="68" t="s">
        <v>286</v>
      </c>
      <c r="C92" s="68" t="s">
        <v>288</v>
      </c>
      <c r="D92" s="180">
        <v>1</v>
      </c>
      <c r="E92" s="180">
        <v>60000</v>
      </c>
      <c r="F92" s="180">
        <v>5000</v>
      </c>
      <c r="G92" s="180">
        <v>5000</v>
      </c>
      <c r="H92" s="180">
        <v>5000</v>
      </c>
      <c r="I92" s="180">
        <v>5000</v>
      </c>
      <c r="J92" s="180">
        <v>5000</v>
      </c>
      <c r="K92" s="180">
        <v>5000</v>
      </c>
      <c r="L92" s="180">
        <v>5000</v>
      </c>
      <c r="M92" s="180">
        <v>5000</v>
      </c>
      <c r="N92" s="180">
        <v>5000</v>
      </c>
      <c r="O92" s="180">
        <v>5000</v>
      </c>
      <c r="P92" s="180">
        <v>5000</v>
      </c>
      <c r="Q92" s="180">
        <v>5000</v>
      </c>
    </row>
    <row r="93" spans="1:17" x14ac:dyDescent="0.25">
      <c r="A93" s="63" t="s">
        <v>282</v>
      </c>
      <c r="B93" s="54" t="s">
        <v>287</v>
      </c>
      <c r="C93" s="54" t="s">
        <v>288</v>
      </c>
      <c r="D93" s="181">
        <v>1</v>
      </c>
      <c r="E93" s="181">
        <v>36000</v>
      </c>
      <c r="F93" s="181">
        <v>3000</v>
      </c>
      <c r="G93" s="181">
        <v>3000</v>
      </c>
      <c r="H93" s="181">
        <v>3000</v>
      </c>
      <c r="I93" s="181">
        <v>3000</v>
      </c>
      <c r="J93" s="181">
        <v>3000</v>
      </c>
      <c r="K93" s="181">
        <v>3000</v>
      </c>
      <c r="L93" s="181">
        <v>3000</v>
      </c>
      <c r="M93" s="181">
        <v>3000</v>
      </c>
      <c r="N93" s="181">
        <v>3000</v>
      </c>
      <c r="O93" s="181">
        <v>3000</v>
      </c>
      <c r="P93" s="181">
        <v>3000</v>
      </c>
      <c r="Q93" s="181">
        <v>3000</v>
      </c>
    </row>
    <row r="94" spans="1:17" x14ac:dyDescent="0.25">
      <c r="A94" s="63" t="s">
        <v>283</v>
      </c>
      <c r="B94" s="54" t="s">
        <v>287</v>
      </c>
      <c r="C94" s="54" t="s">
        <v>288</v>
      </c>
      <c r="D94" s="181">
        <v>1</v>
      </c>
      <c r="E94" s="181">
        <v>33000</v>
      </c>
      <c r="F94" s="181">
        <v>2750</v>
      </c>
      <c r="G94" s="181">
        <v>2750</v>
      </c>
      <c r="H94" s="181">
        <v>2750</v>
      </c>
      <c r="I94" s="181">
        <v>2750</v>
      </c>
      <c r="J94" s="181">
        <v>2750</v>
      </c>
      <c r="K94" s="181">
        <v>2750</v>
      </c>
      <c r="L94" s="181">
        <v>2750</v>
      </c>
      <c r="M94" s="181">
        <v>2750</v>
      </c>
      <c r="N94" s="181">
        <v>2750</v>
      </c>
      <c r="O94" s="181">
        <v>2750</v>
      </c>
      <c r="P94" s="181">
        <v>2750</v>
      </c>
      <c r="Q94" s="181">
        <v>2750</v>
      </c>
    </row>
    <row r="95" spans="1:17" x14ac:dyDescent="0.25">
      <c r="A95" s="63" t="s">
        <v>284</v>
      </c>
      <c r="B95" s="54" t="s">
        <v>287</v>
      </c>
      <c r="C95" s="54" t="s">
        <v>288</v>
      </c>
      <c r="D95" s="181">
        <v>1</v>
      </c>
      <c r="E95" s="181">
        <v>33000</v>
      </c>
      <c r="F95" s="181">
        <v>2750</v>
      </c>
      <c r="G95" s="181">
        <v>2750</v>
      </c>
      <c r="H95" s="181">
        <v>2750</v>
      </c>
      <c r="I95" s="181">
        <v>2750</v>
      </c>
      <c r="J95" s="181">
        <v>2750</v>
      </c>
      <c r="K95" s="181">
        <v>2750</v>
      </c>
      <c r="L95" s="181">
        <v>2750</v>
      </c>
      <c r="M95" s="181">
        <v>2750</v>
      </c>
      <c r="N95" s="181">
        <v>2750</v>
      </c>
      <c r="O95" s="181">
        <v>2750</v>
      </c>
      <c r="P95" s="181">
        <v>2750</v>
      </c>
      <c r="Q95" s="181">
        <v>2750</v>
      </c>
    </row>
    <row r="96" spans="1:17" x14ac:dyDescent="0.25">
      <c r="A96" s="63" t="s">
        <v>285</v>
      </c>
      <c r="B96" s="54" t="s">
        <v>287</v>
      </c>
      <c r="C96" s="54" t="s">
        <v>288</v>
      </c>
      <c r="D96" s="181">
        <v>1</v>
      </c>
      <c r="E96" s="181">
        <v>33000</v>
      </c>
      <c r="F96" s="181">
        <v>2750</v>
      </c>
      <c r="G96" s="181">
        <v>2750</v>
      </c>
      <c r="H96" s="181">
        <v>2750</v>
      </c>
      <c r="I96" s="181">
        <v>2750</v>
      </c>
      <c r="J96" s="181">
        <v>2750</v>
      </c>
      <c r="K96" s="181">
        <v>2750</v>
      </c>
      <c r="L96" s="181">
        <v>2750</v>
      </c>
      <c r="M96" s="181">
        <v>2750</v>
      </c>
      <c r="N96" s="181">
        <v>2750</v>
      </c>
      <c r="O96" s="181">
        <v>2750</v>
      </c>
      <c r="P96" s="181">
        <v>2750</v>
      </c>
      <c r="Q96" s="181">
        <v>2750</v>
      </c>
    </row>
    <row r="97" spans="1:17" x14ac:dyDescent="0.25">
      <c r="A97" s="380" t="s">
        <v>341</v>
      </c>
      <c r="B97" s="54" t="s">
        <v>287</v>
      </c>
      <c r="C97" s="54" t="s">
        <v>288</v>
      </c>
      <c r="D97" s="381">
        <v>1</v>
      </c>
      <c r="E97" s="181">
        <v>7200</v>
      </c>
      <c r="F97" s="181">
        <v>600</v>
      </c>
      <c r="G97" s="181">
        <v>600</v>
      </c>
      <c r="H97" s="181">
        <v>600</v>
      </c>
      <c r="I97" s="181">
        <v>600</v>
      </c>
      <c r="J97" s="181">
        <v>600</v>
      </c>
      <c r="K97" s="181">
        <v>600</v>
      </c>
      <c r="L97" s="181">
        <v>600</v>
      </c>
      <c r="M97" s="181">
        <v>600</v>
      </c>
      <c r="N97" s="181">
        <v>600</v>
      </c>
      <c r="O97" s="181">
        <v>600</v>
      </c>
      <c r="P97" s="181">
        <v>600</v>
      </c>
      <c r="Q97" s="181">
        <v>600</v>
      </c>
    </row>
    <row r="98" spans="1:17" x14ac:dyDescent="0.25">
      <c r="A98" s="287" t="s">
        <v>281</v>
      </c>
      <c r="B98" s="288"/>
      <c r="C98" s="288"/>
      <c r="D98" s="289"/>
      <c r="E98" s="182">
        <f>SUM(E92:E97)</f>
        <v>202200</v>
      </c>
      <c r="F98" s="182">
        <f>SUM(F92:F97)</f>
        <v>16850</v>
      </c>
      <c r="G98" s="182">
        <f>SUM(G92:G96)</f>
        <v>16250</v>
      </c>
      <c r="H98" s="182">
        <f>SUM(H92:H96)</f>
        <v>16250</v>
      </c>
      <c r="I98" s="182">
        <f>SUM(I92:I96)</f>
        <v>16250</v>
      </c>
      <c r="J98" s="182">
        <f>SUM(J92:J96)</f>
        <v>16250</v>
      </c>
      <c r="K98" s="182">
        <f>SUM(K92:K96)</f>
        <v>16250</v>
      </c>
      <c r="L98" s="182">
        <f>SUM(L92:L96)</f>
        <v>16250</v>
      </c>
      <c r="M98" s="182">
        <f>SUM(M92:M96)</f>
        <v>16250</v>
      </c>
      <c r="N98" s="182">
        <f>SUM(N92:N96)</f>
        <v>16250</v>
      </c>
      <c r="O98" s="182">
        <f>SUM(O92:O96)</f>
        <v>16250</v>
      </c>
      <c r="P98" s="182">
        <f>SUM(P92:P96)</f>
        <v>16250</v>
      </c>
      <c r="Q98" s="182">
        <f>SUM(Q92:Q96)</f>
        <v>16250</v>
      </c>
    </row>
    <row r="99" spans="1:17" ht="26.25" customHeight="1" x14ac:dyDescent="0.25">
      <c r="A99" s="290" t="s">
        <v>311</v>
      </c>
      <c r="B99" s="291"/>
      <c r="C99" s="291"/>
      <c r="D99" s="292"/>
      <c r="E99" s="262">
        <f>SUM(E33+E46+E70+E90+E98)</f>
        <v>662800</v>
      </c>
      <c r="F99" s="263">
        <f>SUM(F33+F46+F70+F90+F98)</f>
        <v>26540</v>
      </c>
      <c r="G99" s="263">
        <f>SUM(G33+G46+G70+G90+G98)</f>
        <v>27740</v>
      </c>
      <c r="H99" s="263">
        <f>SUM(H33+H46+H70+H90+H98)</f>
        <v>41860</v>
      </c>
      <c r="I99" s="263">
        <f>SUM(I33+I46+I70+I90+I98)</f>
        <v>93960</v>
      </c>
      <c r="J99" s="263">
        <f>SUM(J33+J46+J70+J90+J98)</f>
        <v>25760</v>
      </c>
      <c r="K99" s="263">
        <f>SUM(K33+K46+K70+K90+K98)</f>
        <v>94660</v>
      </c>
      <c r="L99" s="263">
        <f>SUM(L33+L46+L70+L90+L98)</f>
        <v>30360</v>
      </c>
      <c r="M99" s="263">
        <f>SUM(M33+M46+M70+M90+M98)</f>
        <v>85660</v>
      </c>
      <c r="N99" s="263">
        <f>SUM(N33+N46+N70+N90+N98)</f>
        <v>31940</v>
      </c>
      <c r="O99" s="263">
        <f>SUM(O33+O46+O70+O90+O98)</f>
        <v>82040</v>
      </c>
      <c r="P99" s="263">
        <f>SUM(P33+P46+P70+P90+P98)</f>
        <v>29140</v>
      </c>
      <c r="Q99" s="263">
        <f>SUM(Q33+Q46+Q70+Q90+Q98)</f>
        <v>86540</v>
      </c>
    </row>
    <row r="100" spans="1:17" ht="31.5" customHeight="1" x14ac:dyDescent="0.25">
      <c r="A100" s="293" t="s">
        <v>312</v>
      </c>
      <c r="B100" s="293"/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</row>
  </sheetData>
  <mergeCells count="28">
    <mergeCell ref="A12:Q12"/>
    <mergeCell ref="A33:D33"/>
    <mergeCell ref="A2:Q2"/>
    <mergeCell ref="A4:Q4"/>
    <mergeCell ref="A7:C7"/>
    <mergeCell ref="A8:A9"/>
    <mergeCell ref="B8:B9"/>
    <mergeCell ref="C8:C9"/>
    <mergeCell ref="D8:D9"/>
    <mergeCell ref="E8:E9"/>
    <mergeCell ref="F8:Q8"/>
    <mergeCell ref="A16:Q16"/>
    <mergeCell ref="A98:D98"/>
    <mergeCell ref="A99:D99"/>
    <mergeCell ref="A100:Q100"/>
    <mergeCell ref="A22:Q22"/>
    <mergeCell ref="A72:Q72"/>
    <mergeCell ref="A73:Q73"/>
    <mergeCell ref="A76:Q76"/>
    <mergeCell ref="A82:Q82"/>
    <mergeCell ref="A87:Q87"/>
    <mergeCell ref="A70:D70"/>
    <mergeCell ref="A29:O29"/>
    <mergeCell ref="A46:D46"/>
    <mergeCell ref="A44:D44"/>
    <mergeCell ref="A42:D42"/>
    <mergeCell ref="A39:D39"/>
    <mergeCell ref="A90:D90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opLeftCell="A61" workbookViewId="0">
      <selection activeCell="C76" sqref="C76"/>
    </sheetView>
  </sheetViews>
  <sheetFormatPr baseColWidth="10" defaultRowHeight="15" x14ac:dyDescent="0.25"/>
  <cols>
    <col min="1" max="1" width="44.28515625" customWidth="1"/>
    <col min="2" max="2" width="14.28515625" customWidth="1"/>
  </cols>
  <sheetData>
    <row r="1" spans="1:14" x14ac:dyDescent="0.25">
      <c r="J1" s="219"/>
    </row>
    <row r="2" spans="1:14" x14ac:dyDescent="0.25">
      <c r="A2" s="276" t="s">
        <v>0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</row>
    <row r="3" spans="1:14" x14ac:dyDescent="0.25">
      <c r="A3" s="309" t="s">
        <v>22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</row>
    <row r="4" spans="1:14" ht="15.75" thickBot="1" x14ac:dyDescent="0.3">
      <c r="A4" s="7"/>
      <c r="B4" s="8"/>
      <c r="C4" s="9"/>
      <c r="D4" s="8"/>
      <c r="E4" s="9"/>
      <c r="F4" s="8"/>
      <c r="G4" s="9"/>
      <c r="H4" s="8"/>
      <c r="I4" s="9"/>
      <c r="J4" s="8"/>
      <c r="K4" s="9"/>
      <c r="L4" s="8"/>
      <c r="M4" s="9"/>
      <c r="N4" s="10"/>
    </row>
    <row r="5" spans="1:14" x14ac:dyDescent="0.25">
      <c r="A5" s="277" t="s">
        <v>4</v>
      </c>
      <c r="B5" s="279" t="s">
        <v>5</v>
      </c>
      <c r="C5" s="279" t="s">
        <v>6</v>
      </c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81"/>
    </row>
    <row r="6" spans="1:14" x14ac:dyDescent="0.25">
      <c r="A6" s="278"/>
      <c r="B6" s="280"/>
      <c r="C6" s="78" t="s">
        <v>7</v>
      </c>
      <c r="D6" s="78" t="s">
        <v>8</v>
      </c>
      <c r="E6" s="78" t="s">
        <v>9</v>
      </c>
      <c r="F6" s="78" t="s">
        <v>10</v>
      </c>
      <c r="G6" s="78" t="s">
        <v>11</v>
      </c>
      <c r="H6" s="78" t="s">
        <v>12</v>
      </c>
      <c r="I6" s="78" t="s">
        <v>13</v>
      </c>
      <c r="J6" s="78" t="s">
        <v>14</v>
      </c>
      <c r="K6" s="78" t="s">
        <v>15</v>
      </c>
      <c r="L6" s="78" t="s">
        <v>16</v>
      </c>
      <c r="M6" s="78" t="s">
        <v>17</v>
      </c>
      <c r="N6" s="17" t="s">
        <v>18</v>
      </c>
    </row>
    <row r="7" spans="1:14" x14ac:dyDescent="0.25">
      <c r="A7" s="315" t="s">
        <v>258</v>
      </c>
      <c r="B7" s="315"/>
      <c r="C7" s="315"/>
      <c r="D7" s="315"/>
      <c r="E7" s="315"/>
      <c r="F7" s="315"/>
      <c r="G7" s="315"/>
      <c r="H7" s="112"/>
      <c r="I7" s="112"/>
      <c r="J7" s="112"/>
      <c r="K7" s="112"/>
      <c r="L7" s="112"/>
      <c r="M7" s="112"/>
      <c r="N7" s="113"/>
    </row>
    <row r="8" spans="1:14" x14ac:dyDescent="0.25">
      <c r="A8" s="18" t="s">
        <v>241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</row>
    <row r="9" spans="1:14" x14ac:dyDescent="0.25">
      <c r="A9" s="98" t="s">
        <v>229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</row>
    <row r="10" spans="1:14" x14ac:dyDescent="0.25">
      <c r="A10" s="99" t="s">
        <v>230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1"/>
    </row>
    <row r="11" spans="1:14" x14ac:dyDescent="0.25">
      <c r="A11" s="18" t="s">
        <v>242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</row>
    <row r="12" spans="1:14" x14ac:dyDescent="0.25">
      <c r="A12" s="98" t="s">
        <v>231</v>
      </c>
      <c r="B12" s="102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2"/>
    </row>
    <row r="13" spans="1:14" x14ac:dyDescent="0.25">
      <c r="A13" s="18" t="s">
        <v>243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</row>
    <row r="14" spans="1:14" x14ac:dyDescent="0.25">
      <c r="A14" s="98" t="s">
        <v>232</v>
      </c>
      <c r="B14" s="102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2"/>
    </row>
    <row r="15" spans="1:14" x14ac:dyDescent="0.25">
      <c r="A15" s="99" t="s">
        <v>233</v>
      </c>
      <c r="B15" s="102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</row>
    <row r="16" spans="1:14" x14ac:dyDescent="0.25">
      <c r="A16" s="18" t="s">
        <v>244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</row>
    <row r="17" spans="1:14" x14ac:dyDescent="0.25">
      <c r="A17" s="98" t="s">
        <v>234</v>
      </c>
      <c r="B17" s="10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</row>
    <row r="18" spans="1:14" x14ac:dyDescent="0.25">
      <c r="A18" s="99" t="s">
        <v>235</v>
      </c>
      <c r="B18" s="102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1"/>
    </row>
    <row r="19" spans="1:14" x14ac:dyDescent="0.25">
      <c r="A19" s="99" t="s">
        <v>245</v>
      </c>
      <c r="B19" s="102"/>
      <c r="C19" s="103"/>
      <c r="D19" s="104"/>
      <c r="E19" s="103"/>
      <c r="F19" s="104"/>
      <c r="G19" s="103"/>
      <c r="H19" s="104"/>
      <c r="I19" s="103"/>
      <c r="J19" s="104"/>
      <c r="K19" s="103"/>
      <c r="L19" s="104"/>
      <c r="M19" s="103"/>
      <c r="N19" s="105"/>
    </row>
    <row r="20" spans="1:14" x14ac:dyDescent="0.25">
      <c r="A20" s="18" t="s">
        <v>246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/>
    </row>
    <row r="21" spans="1:14" ht="28.5" customHeight="1" x14ac:dyDescent="0.25">
      <c r="A21" s="109" t="s">
        <v>236</v>
      </c>
      <c r="B21" s="10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</row>
    <row r="22" spans="1:14" x14ac:dyDescent="0.25">
      <c r="A22" s="99" t="s">
        <v>237</v>
      </c>
      <c r="B22" s="102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1"/>
    </row>
    <row r="23" spans="1:14" x14ac:dyDescent="0.25">
      <c r="A23" s="99" t="s">
        <v>238</v>
      </c>
      <c r="B23" s="102"/>
      <c r="C23" s="103"/>
      <c r="D23" s="104"/>
      <c r="E23" s="103"/>
      <c r="F23" s="104"/>
      <c r="G23" s="103"/>
      <c r="H23" s="104"/>
      <c r="I23" s="103"/>
      <c r="J23" s="104"/>
      <c r="K23" s="103"/>
      <c r="L23" s="104"/>
      <c r="M23" s="103"/>
      <c r="N23" s="105"/>
    </row>
    <row r="24" spans="1:14" x14ac:dyDescent="0.25">
      <c r="A24" s="106" t="s">
        <v>239</v>
      </c>
      <c r="B24" s="102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8"/>
    </row>
    <row r="25" spans="1:14" x14ac:dyDescent="0.25">
      <c r="A25" s="18" t="s">
        <v>247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0"/>
    </row>
    <row r="26" spans="1:14" x14ac:dyDescent="0.25">
      <c r="A26" s="98" t="s">
        <v>240</v>
      </c>
      <c r="B26" s="102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2"/>
    </row>
    <row r="27" spans="1:14" x14ac:dyDescent="0.25">
      <c r="A27" s="99" t="s">
        <v>248</v>
      </c>
      <c r="B27" s="102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1"/>
    </row>
    <row r="28" spans="1:14" ht="15.75" thickBot="1" x14ac:dyDescent="0.3">
      <c r="A28" s="110" t="s">
        <v>249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70"/>
    </row>
    <row r="29" spans="1:14" x14ac:dyDescent="0.25">
      <c r="A29" s="315" t="s">
        <v>253</v>
      </c>
      <c r="B29" s="315"/>
      <c r="C29" s="315"/>
      <c r="D29" s="315"/>
      <c r="E29" s="315"/>
      <c r="F29" s="315"/>
      <c r="G29" s="315"/>
      <c r="H29" s="112"/>
      <c r="I29" s="112"/>
      <c r="J29" s="112"/>
      <c r="K29" s="112"/>
      <c r="L29" s="112"/>
      <c r="M29" s="112"/>
      <c r="N29" s="113"/>
    </row>
    <row r="30" spans="1:14" x14ac:dyDescent="0.25">
      <c r="A30" s="18" t="s">
        <v>241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0"/>
    </row>
    <row r="31" spans="1:14" x14ac:dyDescent="0.25">
      <c r="A31" s="98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2"/>
    </row>
    <row r="32" spans="1:14" x14ac:dyDescent="0.25">
      <c r="A32" s="99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1"/>
    </row>
    <row r="33" spans="1:14" x14ac:dyDescent="0.25">
      <c r="A33" s="18" t="s">
        <v>242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</row>
    <row r="34" spans="1:14" x14ac:dyDescent="0.25">
      <c r="A34" s="98"/>
      <c r="B34" s="102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2"/>
    </row>
    <row r="35" spans="1:14" x14ac:dyDescent="0.25">
      <c r="A35" s="18" t="s">
        <v>243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0"/>
    </row>
    <row r="36" spans="1:14" x14ac:dyDescent="0.25">
      <c r="A36" s="98"/>
      <c r="B36" s="102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</row>
    <row r="37" spans="1:14" x14ac:dyDescent="0.25">
      <c r="A37" s="99"/>
      <c r="B37" s="102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1"/>
    </row>
    <row r="38" spans="1:14" ht="15.75" thickBot="1" x14ac:dyDescent="0.3">
      <c r="A38" s="111" t="s">
        <v>254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70"/>
    </row>
    <row r="39" spans="1:14" x14ac:dyDescent="0.25">
      <c r="A39" s="315" t="s">
        <v>261</v>
      </c>
      <c r="B39" s="315"/>
      <c r="C39" s="315"/>
      <c r="D39" s="315"/>
      <c r="E39" s="315"/>
      <c r="F39" s="315"/>
      <c r="G39" s="315"/>
      <c r="H39" s="112"/>
      <c r="I39" s="112"/>
      <c r="J39" s="112"/>
      <c r="K39" s="112"/>
      <c r="L39" s="112"/>
      <c r="M39" s="112"/>
      <c r="N39" s="113"/>
    </row>
    <row r="40" spans="1:14" x14ac:dyDescent="0.25">
      <c r="A40" s="18" t="s">
        <v>241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0"/>
    </row>
    <row r="41" spans="1:14" x14ac:dyDescent="0.25">
      <c r="A41" s="98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2"/>
    </row>
    <row r="42" spans="1:14" x14ac:dyDescent="0.25">
      <c r="A42" s="99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1"/>
    </row>
    <row r="43" spans="1:14" x14ac:dyDescent="0.25">
      <c r="A43" s="18" t="s">
        <v>242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20"/>
    </row>
    <row r="44" spans="1:14" x14ac:dyDescent="0.25">
      <c r="A44" s="98"/>
      <c r="B44" s="102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2"/>
    </row>
    <row r="45" spans="1:14" x14ac:dyDescent="0.25">
      <c r="A45" s="18" t="s">
        <v>243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20"/>
    </row>
    <row r="46" spans="1:14" x14ac:dyDescent="0.25">
      <c r="A46" s="98"/>
      <c r="B46" s="102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2"/>
    </row>
    <row r="47" spans="1:14" x14ac:dyDescent="0.25">
      <c r="A47" s="99"/>
      <c r="B47" s="102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1"/>
    </row>
    <row r="48" spans="1:14" ht="15.75" thickBot="1" x14ac:dyDescent="0.3">
      <c r="A48" s="111" t="s">
        <v>255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70"/>
    </row>
    <row r="49" spans="1:14" x14ac:dyDescent="0.25">
      <c r="A49" s="315" t="s">
        <v>259</v>
      </c>
      <c r="B49" s="315"/>
      <c r="C49" s="315"/>
      <c r="D49" s="315"/>
      <c r="E49" s="315"/>
      <c r="F49" s="315"/>
      <c r="G49" s="315"/>
      <c r="H49" s="112"/>
      <c r="I49" s="112"/>
      <c r="J49" s="112"/>
      <c r="K49" s="112"/>
      <c r="L49" s="112"/>
      <c r="M49" s="112"/>
      <c r="N49" s="113"/>
    </row>
    <row r="50" spans="1:14" x14ac:dyDescent="0.25">
      <c r="A50" s="18" t="s">
        <v>241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</row>
    <row r="51" spans="1:14" x14ac:dyDescent="0.25">
      <c r="A51" s="98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2"/>
    </row>
    <row r="52" spans="1:14" x14ac:dyDescent="0.25">
      <c r="A52" s="99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1"/>
    </row>
    <row r="53" spans="1:14" x14ac:dyDescent="0.25">
      <c r="A53" s="18" t="s">
        <v>242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1:14" x14ac:dyDescent="0.25">
      <c r="A54" s="98"/>
      <c r="B54" s="102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2"/>
    </row>
    <row r="55" spans="1:14" x14ac:dyDescent="0.25">
      <c r="A55" s="18" t="s">
        <v>243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20"/>
    </row>
    <row r="56" spans="1:14" x14ac:dyDescent="0.25">
      <c r="A56" s="98"/>
      <c r="B56" s="102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2"/>
    </row>
    <row r="57" spans="1:14" x14ac:dyDescent="0.25">
      <c r="A57" s="99"/>
      <c r="B57" s="102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1"/>
    </row>
    <row r="58" spans="1:14" ht="15.75" thickBot="1" x14ac:dyDescent="0.3">
      <c r="A58" s="111" t="s">
        <v>260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70"/>
    </row>
    <row r="59" spans="1:14" x14ac:dyDescent="0.25">
      <c r="A59" s="315" t="s">
        <v>256</v>
      </c>
      <c r="B59" s="315"/>
      <c r="C59" s="315"/>
      <c r="D59" s="315"/>
      <c r="E59" s="315"/>
      <c r="F59" s="315"/>
      <c r="G59" s="315"/>
      <c r="H59" s="112"/>
      <c r="I59" s="112"/>
      <c r="J59" s="112"/>
      <c r="K59" s="112"/>
      <c r="L59" s="112"/>
      <c r="M59" s="112"/>
      <c r="N59" s="113"/>
    </row>
    <row r="60" spans="1:14" x14ac:dyDescent="0.25">
      <c r="A60" s="18" t="s">
        <v>241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20"/>
    </row>
    <row r="61" spans="1:14" x14ac:dyDescent="0.25">
      <c r="A61" s="98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2"/>
    </row>
    <row r="62" spans="1:14" x14ac:dyDescent="0.25">
      <c r="A62" s="99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1"/>
    </row>
    <row r="63" spans="1:14" x14ac:dyDescent="0.25">
      <c r="A63" s="18" t="s">
        <v>242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20"/>
    </row>
    <row r="64" spans="1:14" x14ac:dyDescent="0.25">
      <c r="A64" s="98"/>
      <c r="B64" s="102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</row>
    <row r="65" spans="1:14" x14ac:dyDescent="0.25">
      <c r="A65" s="18" t="s">
        <v>243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20"/>
    </row>
    <row r="66" spans="1:14" x14ac:dyDescent="0.25">
      <c r="A66" s="98"/>
      <c r="B66" s="102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2"/>
    </row>
    <row r="67" spans="1:14" x14ac:dyDescent="0.25">
      <c r="A67" s="99"/>
      <c r="B67" s="102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1"/>
    </row>
    <row r="68" spans="1:14" ht="15.75" thickBot="1" x14ac:dyDescent="0.3">
      <c r="A68" s="111" t="s">
        <v>257</v>
      </c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70"/>
    </row>
    <row r="70" spans="1:14" ht="15.75" x14ac:dyDescent="0.25">
      <c r="A70" s="314" t="s">
        <v>337</v>
      </c>
      <c r="B70" s="314"/>
      <c r="C70" s="314"/>
      <c r="D70" s="314"/>
      <c r="E70" s="314"/>
      <c r="F70" s="314"/>
      <c r="G70" s="314"/>
      <c r="H70" s="314"/>
      <c r="I70" s="314"/>
      <c r="J70" s="314"/>
      <c r="K70" s="314"/>
      <c r="L70" s="314"/>
      <c r="M70" s="314"/>
      <c r="N70" s="314"/>
    </row>
  </sheetData>
  <mergeCells count="11">
    <mergeCell ref="A7:G7"/>
    <mergeCell ref="A2:N2"/>
    <mergeCell ref="A3:N3"/>
    <mergeCell ref="A5:A6"/>
    <mergeCell ref="B5:B6"/>
    <mergeCell ref="C5:N5"/>
    <mergeCell ref="A70:N70"/>
    <mergeCell ref="A29:G29"/>
    <mergeCell ref="A39:G39"/>
    <mergeCell ref="A49:G49"/>
    <mergeCell ref="A59:G5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9"/>
  <sheetViews>
    <sheetView topLeftCell="A45" workbookViewId="0">
      <selection activeCell="E62" sqref="E62"/>
    </sheetView>
  </sheetViews>
  <sheetFormatPr baseColWidth="10" defaultRowHeight="15" x14ac:dyDescent="0.25"/>
  <cols>
    <col min="1" max="1" width="43.5703125" customWidth="1"/>
    <col min="2" max="2" width="29" customWidth="1"/>
    <col min="3" max="3" width="13.42578125" customWidth="1"/>
    <col min="4" max="4" width="9.85546875" customWidth="1"/>
    <col min="5" max="5" width="14.28515625" customWidth="1"/>
  </cols>
  <sheetData>
    <row r="2" spans="1:17" x14ac:dyDescent="0.25">
      <c r="A2" s="276" t="s">
        <v>0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</row>
    <row r="3" spans="1:17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309" t="s">
        <v>164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</row>
    <row r="5" spans="1:17" x14ac:dyDescent="0.25">
      <c r="A5" s="2"/>
      <c r="B5" s="2"/>
      <c r="C5" s="2"/>
      <c r="D5" s="2"/>
      <c r="E5" s="3"/>
      <c r="F5" s="4"/>
      <c r="G5" s="3"/>
      <c r="H5" s="4"/>
      <c r="I5" s="3"/>
      <c r="J5" s="4"/>
      <c r="K5" s="3"/>
      <c r="L5" s="4"/>
      <c r="M5" s="3"/>
      <c r="N5" s="4"/>
      <c r="O5" s="3"/>
      <c r="P5" s="4"/>
      <c r="Q5" s="5"/>
    </row>
    <row r="6" spans="1:17" x14ac:dyDescent="0.25">
      <c r="A6" s="11" t="s">
        <v>1</v>
      </c>
      <c r="B6" s="11"/>
      <c r="C6" s="11"/>
      <c r="D6" s="11"/>
      <c r="E6" s="12"/>
      <c r="F6" s="13"/>
      <c r="G6" s="12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11" t="s">
        <v>32</v>
      </c>
      <c r="B7" s="11"/>
      <c r="C7" s="11"/>
      <c r="D7" s="11"/>
      <c r="E7" s="12"/>
      <c r="F7" s="13"/>
      <c r="G7" s="12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11" t="s">
        <v>33</v>
      </c>
      <c r="B8" s="11"/>
      <c r="C8" s="11"/>
      <c r="D8" s="11"/>
      <c r="E8" s="14"/>
      <c r="F8" s="15"/>
      <c r="G8" s="14"/>
      <c r="H8" s="9"/>
      <c r="I8" s="8"/>
      <c r="J8" s="9"/>
      <c r="K8" s="8"/>
      <c r="L8" s="9"/>
      <c r="M8" s="8"/>
      <c r="N8" s="9"/>
      <c r="O8" s="8"/>
      <c r="P8" s="9"/>
      <c r="Q8" s="10"/>
    </row>
    <row r="9" spans="1:17" ht="24" customHeight="1" x14ac:dyDescent="0.25">
      <c r="A9" s="329" t="s">
        <v>34</v>
      </c>
      <c r="B9" s="329"/>
      <c r="C9" s="329"/>
      <c r="D9" s="11"/>
      <c r="E9" s="14"/>
      <c r="F9" s="15"/>
      <c r="G9" s="14"/>
      <c r="H9" s="9"/>
      <c r="I9" s="8"/>
      <c r="J9" s="9"/>
      <c r="K9" s="8"/>
      <c r="L9" s="9"/>
      <c r="M9" s="8"/>
      <c r="N9" s="9"/>
      <c r="O9" s="8"/>
      <c r="P9" s="9"/>
      <c r="Q9" s="10"/>
    </row>
    <row r="10" spans="1:17" ht="36.75" customHeight="1" thickBot="1" x14ac:dyDescent="0.3">
      <c r="A10" s="329" t="s">
        <v>35</v>
      </c>
      <c r="B10" s="329"/>
      <c r="C10" s="329"/>
      <c r="D10" s="329"/>
      <c r="E10" s="14"/>
      <c r="F10" s="15"/>
      <c r="G10" s="14"/>
      <c r="H10" s="9"/>
      <c r="I10" s="8"/>
      <c r="J10" s="9"/>
      <c r="K10" s="8"/>
      <c r="L10" s="9"/>
      <c r="M10" s="8"/>
      <c r="N10" s="9"/>
      <c r="O10" s="8"/>
      <c r="P10" s="9"/>
      <c r="Q10" s="10"/>
    </row>
    <row r="11" spans="1:17" ht="25.5" customHeight="1" x14ac:dyDescent="0.25">
      <c r="A11" s="330" t="s">
        <v>4</v>
      </c>
      <c r="B11" s="332" t="s">
        <v>25</v>
      </c>
      <c r="C11" s="334" t="s">
        <v>30</v>
      </c>
      <c r="D11" s="334" t="s">
        <v>31</v>
      </c>
      <c r="E11" s="336" t="s">
        <v>5</v>
      </c>
      <c r="F11" s="336" t="s">
        <v>6</v>
      </c>
      <c r="G11" s="336"/>
      <c r="H11" s="336"/>
      <c r="I11" s="336"/>
      <c r="J11" s="336"/>
      <c r="K11" s="336"/>
      <c r="L11" s="336"/>
      <c r="M11" s="336"/>
      <c r="N11" s="336"/>
      <c r="O11" s="336"/>
      <c r="P11" s="336"/>
      <c r="Q11" s="338"/>
    </row>
    <row r="12" spans="1:17" x14ac:dyDescent="0.25">
      <c r="A12" s="331"/>
      <c r="B12" s="333"/>
      <c r="C12" s="335"/>
      <c r="D12" s="335"/>
      <c r="E12" s="337"/>
      <c r="F12" s="52" t="s">
        <v>7</v>
      </c>
      <c r="G12" s="52" t="s">
        <v>8</v>
      </c>
      <c r="H12" s="52" t="s">
        <v>9</v>
      </c>
      <c r="I12" s="52" t="s">
        <v>10</v>
      </c>
      <c r="J12" s="52" t="s">
        <v>11</v>
      </c>
      <c r="K12" s="52" t="s">
        <v>12</v>
      </c>
      <c r="L12" s="52" t="s">
        <v>13</v>
      </c>
      <c r="M12" s="52" t="s">
        <v>14</v>
      </c>
      <c r="N12" s="52" t="s">
        <v>15</v>
      </c>
      <c r="O12" s="52" t="s">
        <v>16</v>
      </c>
      <c r="P12" s="52" t="s">
        <v>17</v>
      </c>
      <c r="Q12" s="51" t="s">
        <v>18</v>
      </c>
    </row>
    <row r="13" spans="1:17" ht="18.75" x14ac:dyDescent="0.3">
      <c r="A13" s="61" t="s">
        <v>165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</row>
    <row r="14" spans="1:17" x14ac:dyDescent="0.25">
      <c r="A14" s="58" t="s">
        <v>166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60"/>
    </row>
    <row r="15" spans="1:17" x14ac:dyDescent="0.25">
      <c r="A15" s="344" t="s">
        <v>167</v>
      </c>
      <c r="B15" s="345"/>
      <c r="C15" s="345"/>
      <c r="D15" s="345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6"/>
    </row>
    <row r="16" spans="1:17" ht="22.5" x14ac:dyDescent="0.25">
      <c r="A16" s="48" t="s">
        <v>168</v>
      </c>
      <c r="B16" s="48" t="s">
        <v>189</v>
      </c>
      <c r="C16" s="48" t="s">
        <v>171</v>
      </c>
      <c r="D16" s="53">
        <v>1</v>
      </c>
      <c r="E16" s="80">
        <v>450630</v>
      </c>
      <c r="F16" s="53">
        <v>0</v>
      </c>
      <c r="G16" s="53">
        <v>0</v>
      </c>
      <c r="H16" s="53">
        <v>0</v>
      </c>
      <c r="I16" s="85">
        <v>0</v>
      </c>
      <c r="J16" s="53">
        <f>+E16/3</f>
        <v>150210</v>
      </c>
      <c r="K16" s="53">
        <v>150210</v>
      </c>
      <c r="L16" s="53">
        <v>150210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</row>
    <row r="17" spans="1:17" x14ac:dyDescent="0.25">
      <c r="A17" s="48" t="s">
        <v>169</v>
      </c>
      <c r="B17" s="48" t="s">
        <v>190</v>
      </c>
      <c r="C17" s="220" t="s">
        <v>172</v>
      </c>
      <c r="D17" s="53">
        <v>4</v>
      </c>
      <c r="E17" s="80">
        <v>32985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f>+E17/3</f>
        <v>10995</v>
      </c>
      <c r="L17" s="53">
        <v>10995</v>
      </c>
      <c r="M17" s="53">
        <v>10995</v>
      </c>
      <c r="N17" s="53">
        <v>0</v>
      </c>
      <c r="O17" s="53">
        <v>0</v>
      </c>
      <c r="P17" s="53">
        <v>0</v>
      </c>
      <c r="Q17" s="53">
        <v>0</v>
      </c>
    </row>
    <row r="18" spans="1:17" x14ac:dyDescent="0.25">
      <c r="A18" s="48" t="s">
        <v>170</v>
      </c>
      <c r="B18" s="86" t="s">
        <v>191</v>
      </c>
      <c r="C18" s="48" t="s">
        <v>173</v>
      </c>
      <c r="D18" s="53">
        <v>1</v>
      </c>
      <c r="E18" s="80">
        <v>137965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f>+E18/5</f>
        <v>27593</v>
      </c>
      <c r="M18" s="53">
        <v>27593</v>
      </c>
      <c r="N18" s="53">
        <v>27593</v>
      </c>
      <c r="O18" s="53">
        <v>27593</v>
      </c>
      <c r="P18" s="53">
        <v>27593</v>
      </c>
      <c r="Q18" s="53">
        <v>0</v>
      </c>
    </row>
    <row r="19" spans="1:17" x14ac:dyDescent="0.25">
      <c r="A19" s="344" t="s">
        <v>174</v>
      </c>
      <c r="B19" s="345"/>
      <c r="C19" s="345"/>
      <c r="D19" s="345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6"/>
    </row>
    <row r="20" spans="1:17" x14ac:dyDescent="0.25">
      <c r="A20" s="48" t="s">
        <v>175</v>
      </c>
      <c r="B20" s="49" t="s">
        <v>192</v>
      </c>
      <c r="C20" s="53" t="s">
        <v>184</v>
      </c>
      <c r="D20" s="53">
        <v>1</v>
      </c>
      <c r="E20" s="82">
        <v>353590</v>
      </c>
      <c r="F20" s="53">
        <v>0</v>
      </c>
      <c r="G20" s="53">
        <v>0</v>
      </c>
      <c r="H20" s="53">
        <v>0</v>
      </c>
      <c r="I20" s="53">
        <v>0</v>
      </c>
      <c r="J20" s="85">
        <f>+E20/6</f>
        <v>58931.666666666664</v>
      </c>
      <c r="K20" s="85">
        <v>58931.666666666664</v>
      </c>
      <c r="L20" s="85">
        <v>58931.666666666664</v>
      </c>
      <c r="M20" s="85">
        <v>58931.666666666664</v>
      </c>
      <c r="N20" s="85">
        <v>58931.666666666664</v>
      </c>
      <c r="O20" s="85">
        <v>58931.666666666664</v>
      </c>
      <c r="P20" s="53">
        <v>0</v>
      </c>
      <c r="Q20" s="57">
        <v>0</v>
      </c>
    </row>
    <row r="21" spans="1:17" ht="33.75" x14ac:dyDescent="0.25">
      <c r="A21" s="48" t="s">
        <v>176</v>
      </c>
      <c r="B21" s="48" t="s">
        <v>193</v>
      </c>
      <c r="C21" s="53" t="s">
        <v>185</v>
      </c>
      <c r="D21" s="53">
        <v>5</v>
      </c>
      <c r="E21" s="81">
        <v>54200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f>+E21/2</f>
        <v>27100</v>
      </c>
      <c r="L21" s="53">
        <v>0</v>
      </c>
      <c r="M21" s="53">
        <v>0</v>
      </c>
      <c r="N21" s="53">
        <v>27100</v>
      </c>
      <c r="O21" s="53">
        <v>0</v>
      </c>
      <c r="P21" s="57">
        <v>0</v>
      </c>
      <c r="Q21" s="57">
        <v>0</v>
      </c>
    </row>
    <row r="22" spans="1:17" x14ac:dyDescent="0.25">
      <c r="A22" s="320" t="s">
        <v>177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7"/>
      <c r="O22" s="307"/>
      <c r="P22" s="54"/>
      <c r="Q22" s="54"/>
    </row>
    <row r="23" spans="1:17" ht="23.25" x14ac:dyDescent="0.25">
      <c r="A23" s="55" t="s">
        <v>178</v>
      </c>
      <c r="B23" s="48" t="s">
        <v>194</v>
      </c>
      <c r="C23" s="50" t="s">
        <v>186</v>
      </c>
      <c r="D23" s="50">
        <v>1</v>
      </c>
      <c r="E23" s="83">
        <v>229750</v>
      </c>
      <c r="F23" s="50">
        <v>0</v>
      </c>
      <c r="G23" s="50">
        <v>0</v>
      </c>
      <c r="H23" s="50">
        <v>0</v>
      </c>
      <c r="I23" s="50">
        <f>+E23/5</f>
        <v>45950</v>
      </c>
      <c r="J23" s="50">
        <v>45950</v>
      </c>
      <c r="K23" s="50"/>
      <c r="L23" s="50">
        <v>45950</v>
      </c>
      <c r="M23" s="50">
        <v>45950</v>
      </c>
      <c r="N23" s="50">
        <v>0</v>
      </c>
      <c r="O23" s="50">
        <v>0</v>
      </c>
      <c r="P23" s="57">
        <v>0</v>
      </c>
      <c r="Q23" s="57">
        <v>0</v>
      </c>
    </row>
    <row r="24" spans="1:17" x14ac:dyDescent="0.25">
      <c r="A24" s="304" t="s">
        <v>188</v>
      </c>
      <c r="B24" s="304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54"/>
      <c r="Q24" s="54"/>
    </row>
    <row r="25" spans="1:17" ht="34.5" x14ac:dyDescent="0.25">
      <c r="A25" s="56" t="s">
        <v>179</v>
      </c>
      <c r="B25" s="48" t="s">
        <v>196</v>
      </c>
      <c r="C25" s="50" t="s">
        <v>186</v>
      </c>
      <c r="D25" s="50">
        <v>1</v>
      </c>
      <c r="E25" s="83">
        <v>32185</v>
      </c>
      <c r="F25" s="50">
        <v>0</v>
      </c>
      <c r="G25" s="50">
        <v>0</v>
      </c>
      <c r="H25" s="50">
        <v>0</v>
      </c>
      <c r="I25" s="50">
        <v>0</v>
      </c>
      <c r="J25" s="50">
        <f>+E25/5</f>
        <v>6437</v>
      </c>
      <c r="K25" s="50">
        <v>6437</v>
      </c>
      <c r="L25" s="50">
        <v>6437</v>
      </c>
      <c r="M25" s="50">
        <v>6437</v>
      </c>
      <c r="N25" s="50">
        <v>6437</v>
      </c>
      <c r="O25" s="50">
        <v>6437</v>
      </c>
      <c r="P25" s="57">
        <v>0</v>
      </c>
      <c r="Q25" s="57">
        <v>0</v>
      </c>
    </row>
    <row r="26" spans="1:17" ht="45.75" x14ac:dyDescent="0.25">
      <c r="A26" s="56" t="s">
        <v>180</v>
      </c>
      <c r="B26" s="48" t="s">
        <v>195</v>
      </c>
      <c r="C26" s="50" t="s">
        <v>186</v>
      </c>
      <c r="D26" s="50">
        <v>1</v>
      </c>
      <c r="E26" s="83">
        <v>32635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6527</v>
      </c>
      <c r="L26" s="50">
        <v>6527</v>
      </c>
      <c r="M26" s="50">
        <v>6527</v>
      </c>
      <c r="N26" s="50">
        <v>6527</v>
      </c>
      <c r="O26" s="50">
        <v>6527</v>
      </c>
      <c r="P26" s="57">
        <v>6527</v>
      </c>
      <c r="Q26" s="57">
        <v>0</v>
      </c>
    </row>
    <row r="27" spans="1:17" ht="34.5" x14ac:dyDescent="0.25">
      <c r="A27" s="56" t="s">
        <v>181</v>
      </c>
      <c r="B27" s="48" t="s">
        <v>197</v>
      </c>
      <c r="C27" s="50" t="s">
        <v>187</v>
      </c>
      <c r="D27" s="50">
        <v>2</v>
      </c>
      <c r="E27" s="83">
        <v>29000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14500</v>
      </c>
      <c r="L27" s="50">
        <v>0</v>
      </c>
      <c r="M27" s="50">
        <v>0</v>
      </c>
      <c r="N27" s="50">
        <v>14500</v>
      </c>
      <c r="O27" s="57">
        <v>0</v>
      </c>
      <c r="P27" s="57">
        <v>0</v>
      </c>
      <c r="Q27" s="57">
        <v>0</v>
      </c>
    </row>
    <row r="28" spans="1:17" ht="34.5" x14ac:dyDescent="0.25">
      <c r="A28" s="56" t="s">
        <v>182</v>
      </c>
      <c r="B28" s="48" t="s">
        <v>198</v>
      </c>
      <c r="C28" s="50" t="s">
        <v>186</v>
      </c>
      <c r="D28" s="50">
        <v>1</v>
      </c>
      <c r="E28" s="83">
        <v>54500</v>
      </c>
      <c r="F28" s="50">
        <v>0</v>
      </c>
      <c r="G28" s="50">
        <v>0</v>
      </c>
      <c r="H28" s="50">
        <v>0</v>
      </c>
      <c r="I28" s="50">
        <v>0</v>
      </c>
      <c r="J28" s="50">
        <f>+E28/5</f>
        <v>10900</v>
      </c>
      <c r="K28" s="50">
        <v>10900</v>
      </c>
      <c r="L28" s="50">
        <v>0</v>
      </c>
      <c r="M28" s="50">
        <v>10900</v>
      </c>
      <c r="N28" s="50">
        <v>0</v>
      </c>
      <c r="O28" s="57">
        <v>10900</v>
      </c>
      <c r="P28" s="57">
        <v>0</v>
      </c>
      <c r="Q28" s="57">
        <v>10900</v>
      </c>
    </row>
    <row r="29" spans="1:17" x14ac:dyDescent="0.25">
      <c r="A29" s="321" t="s">
        <v>183</v>
      </c>
      <c r="B29" s="321"/>
      <c r="C29" s="321"/>
      <c r="D29" s="322"/>
      <c r="E29" s="250">
        <f>SUM(E16+E17+E18+E20+E21+E23+E25+E26+E27+E28)</f>
        <v>1407440</v>
      </c>
      <c r="F29" s="84">
        <f>SUM(F16+F17+F18+F20+F21+F23+F25+F26+F27+F28)</f>
        <v>0</v>
      </c>
      <c r="G29" s="84">
        <f>SUM(G16+G17+G18+G20+G21+G23+G25+G26+G27+G28)</f>
        <v>0</v>
      </c>
      <c r="H29" s="84">
        <f>SUM(H16+H17+H18+H20+H21+H23+H25+H26+H27+H28)</f>
        <v>0</v>
      </c>
      <c r="I29" s="84">
        <f t="shared" ref="I29:Q29" si="0">SUM(I16+I17+I18+I20+I21+I23+I25+I26+I27+I28)</f>
        <v>45950</v>
      </c>
      <c r="J29" s="84">
        <f t="shared" si="0"/>
        <v>272428.66666666663</v>
      </c>
      <c r="K29" s="84">
        <f t="shared" si="0"/>
        <v>285600.66666666663</v>
      </c>
      <c r="L29" s="84">
        <f t="shared" si="0"/>
        <v>306643.66666666663</v>
      </c>
      <c r="M29" s="84">
        <f t="shared" si="0"/>
        <v>167333.66666666666</v>
      </c>
      <c r="N29" s="84">
        <f t="shared" si="0"/>
        <v>141088.66666666666</v>
      </c>
      <c r="O29" s="84">
        <f t="shared" si="0"/>
        <v>110388.66666666666</v>
      </c>
      <c r="P29" s="84">
        <f t="shared" si="0"/>
        <v>34120</v>
      </c>
      <c r="Q29" s="84">
        <f t="shared" si="0"/>
        <v>10900</v>
      </c>
    </row>
    <row r="30" spans="1:17" s="79" customFormat="1" ht="18.75" customHeight="1" x14ac:dyDescent="0.3">
      <c r="A30" s="61" t="s">
        <v>199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</row>
    <row r="31" spans="1:17" s="79" customFormat="1" ht="33" customHeight="1" x14ac:dyDescent="0.25">
      <c r="A31" s="339" t="s">
        <v>201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1"/>
    </row>
    <row r="32" spans="1:17" s="90" customFormat="1" ht="33" customHeight="1" x14ac:dyDescent="0.25">
      <c r="A32" s="55" t="s">
        <v>214</v>
      </c>
      <c r="B32" s="89" t="s">
        <v>215</v>
      </c>
      <c r="C32" s="89" t="s">
        <v>216</v>
      </c>
      <c r="D32" s="53">
        <v>1</v>
      </c>
      <c r="E32" s="254">
        <v>90000</v>
      </c>
      <c r="F32" s="89">
        <v>0</v>
      </c>
      <c r="G32" s="89">
        <v>0</v>
      </c>
      <c r="H32" s="89">
        <v>0</v>
      </c>
      <c r="I32" s="89">
        <v>0</v>
      </c>
      <c r="J32" s="89">
        <v>0</v>
      </c>
      <c r="K32" s="89">
        <v>0</v>
      </c>
      <c r="L32" s="89">
        <v>0</v>
      </c>
      <c r="M32" s="89">
        <v>0</v>
      </c>
      <c r="N32" s="89">
        <v>0</v>
      </c>
      <c r="O32" s="89">
        <v>0</v>
      </c>
      <c r="P32" s="89">
        <v>0</v>
      </c>
      <c r="Q32" s="89">
        <v>0</v>
      </c>
    </row>
    <row r="33" spans="1:17" s="79" customFormat="1" ht="24.75" customHeight="1" x14ac:dyDescent="0.25">
      <c r="A33" s="87" t="s">
        <v>217</v>
      </c>
      <c r="B33" s="91" t="s">
        <v>218</v>
      </c>
      <c r="C33" s="92" t="s">
        <v>213</v>
      </c>
      <c r="D33" s="88">
        <v>1</v>
      </c>
      <c r="E33" s="255">
        <v>150000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</row>
    <row r="34" spans="1:17" s="79" customFormat="1" ht="16.5" customHeight="1" x14ac:dyDescent="0.25">
      <c r="A34" s="321" t="s">
        <v>219</v>
      </c>
      <c r="B34" s="321"/>
      <c r="C34" s="321"/>
      <c r="D34" s="322"/>
      <c r="E34" s="93">
        <v>240000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</row>
    <row r="35" spans="1:17" s="79" customFormat="1" ht="18.75" customHeight="1" x14ac:dyDescent="0.3">
      <c r="A35" s="256" t="s">
        <v>200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66"/>
      <c r="Q35" s="66"/>
    </row>
    <row r="36" spans="1:17" s="79" customFormat="1" x14ac:dyDescent="0.25">
      <c r="A36" s="342" t="s">
        <v>202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343"/>
      <c r="P36" s="68"/>
      <c r="Q36" s="68"/>
    </row>
    <row r="37" spans="1:17" s="79" customFormat="1" ht="22.5" x14ac:dyDescent="0.25">
      <c r="A37" s="87" t="s">
        <v>220</v>
      </c>
      <c r="B37" s="48" t="s">
        <v>221</v>
      </c>
      <c r="C37" s="50" t="s">
        <v>213</v>
      </c>
      <c r="D37" s="50">
        <v>1</v>
      </c>
      <c r="E37" s="251">
        <v>806000</v>
      </c>
      <c r="F37" s="50">
        <v>0</v>
      </c>
      <c r="G37" s="50">
        <v>0</v>
      </c>
      <c r="H37" s="50">
        <v>0</v>
      </c>
      <c r="I37" s="50">
        <f>+E37/5</f>
        <v>161200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7">
        <v>0</v>
      </c>
      <c r="Q37" s="57">
        <v>0</v>
      </c>
    </row>
    <row r="38" spans="1:17" s="79" customFormat="1" x14ac:dyDescent="0.25">
      <c r="A38" s="94" t="s">
        <v>222</v>
      </c>
      <c r="B38" s="95"/>
      <c r="C38" s="96"/>
      <c r="D38" s="96"/>
      <c r="E38" s="252">
        <v>806000</v>
      </c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7"/>
      <c r="Q38" s="97"/>
    </row>
    <row r="39" spans="1:17" s="79" customFormat="1" ht="18.75" customHeight="1" x14ac:dyDescent="0.3">
      <c r="A39" s="256" t="s">
        <v>203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66"/>
      <c r="Q39" s="66"/>
    </row>
    <row r="40" spans="1:17" s="79" customFormat="1" x14ac:dyDescent="0.25">
      <c r="A40" s="342" t="s">
        <v>204</v>
      </c>
      <c r="B40" s="343"/>
      <c r="C40" s="343"/>
      <c r="D40" s="343"/>
      <c r="E40" s="343"/>
      <c r="F40" s="343"/>
      <c r="G40" s="343"/>
      <c r="H40" s="343"/>
      <c r="I40" s="343"/>
      <c r="J40" s="343"/>
      <c r="K40" s="343"/>
      <c r="L40" s="343"/>
      <c r="M40" s="343"/>
      <c r="N40" s="343"/>
      <c r="O40" s="343"/>
      <c r="P40" s="68"/>
      <c r="Q40" s="68"/>
    </row>
    <row r="41" spans="1:17" s="79" customFormat="1" ht="23.25" x14ac:dyDescent="0.25">
      <c r="A41" s="55" t="s">
        <v>178</v>
      </c>
      <c r="B41" s="48" t="s">
        <v>194</v>
      </c>
      <c r="C41" s="50" t="s">
        <v>186</v>
      </c>
      <c r="D41" s="50">
        <v>1</v>
      </c>
      <c r="E41" s="251">
        <v>1000000</v>
      </c>
      <c r="F41" s="50">
        <v>0</v>
      </c>
      <c r="G41" s="50">
        <v>0</v>
      </c>
      <c r="H41" s="50">
        <v>0</v>
      </c>
      <c r="I41" s="50">
        <f>+E41/5</f>
        <v>200000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7">
        <v>0</v>
      </c>
      <c r="Q41" s="57">
        <v>0</v>
      </c>
    </row>
    <row r="42" spans="1:17" s="79" customFormat="1" ht="18" customHeight="1" x14ac:dyDescent="0.25">
      <c r="A42" s="323" t="s">
        <v>250</v>
      </c>
      <c r="B42" s="324"/>
      <c r="C42" s="325"/>
      <c r="D42" s="96"/>
      <c r="E42" s="253">
        <v>1000000</v>
      </c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7"/>
      <c r="Q42" s="97"/>
    </row>
    <row r="43" spans="1:17" s="79" customFormat="1" ht="18.75" customHeight="1" x14ac:dyDescent="0.3">
      <c r="A43" s="61" t="s">
        <v>205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</row>
    <row r="44" spans="1:17" s="79" customFormat="1" x14ac:dyDescent="0.25">
      <c r="A44" s="320" t="s">
        <v>206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68"/>
      <c r="Q44" s="68"/>
    </row>
    <row r="45" spans="1:17" s="79" customFormat="1" ht="23.25" x14ac:dyDescent="0.25">
      <c r="A45" s="55" t="s">
        <v>178</v>
      </c>
      <c r="B45" s="48" t="s">
        <v>194</v>
      </c>
      <c r="C45" s="50" t="s">
        <v>186</v>
      </c>
      <c r="D45" s="50">
        <v>1</v>
      </c>
      <c r="E45" s="251">
        <v>40000</v>
      </c>
      <c r="F45" s="50">
        <v>0</v>
      </c>
      <c r="G45" s="50">
        <v>0</v>
      </c>
      <c r="H45" s="50">
        <v>0</v>
      </c>
      <c r="I45" s="50">
        <f>+E45/5</f>
        <v>8000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7">
        <v>0</v>
      </c>
      <c r="Q45" s="57">
        <v>0</v>
      </c>
    </row>
    <row r="46" spans="1:17" s="79" customFormat="1" ht="15" customHeight="1" x14ac:dyDescent="0.25">
      <c r="A46" s="323" t="s">
        <v>251</v>
      </c>
      <c r="B46" s="324"/>
      <c r="C46" s="325"/>
      <c r="D46" s="96"/>
      <c r="E46" s="253">
        <f>SUM(E45)</f>
        <v>40000</v>
      </c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7"/>
      <c r="Q46" s="97"/>
    </row>
    <row r="47" spans="1:17" s="79" customFormat="1" ht="18.75" customHeight="1" x14ac:dyDescent="0.3">
      <c r="A47" s="61" t="s">
        <v>207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</row>
    <row r="48" spans="1:17" s="79" customFormat="1" x14ac:dyDescent="0.25">
      <c r="A48" s="320" t="s">
        <v>208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  <c r="L48" s="307"/>
      <c r="M48" s="307"/>
      <c r="N48" s="307"/>
      <c r="O48" s="307"/>
      <c r="P48" s="68"/>
      <c r="Q48" s="68"/>
    </row>
    <row r="49" spans="1:17" s="79" customFormat="1" ht="23.25" x14ac:dyDescent="0.25">
      <c r="A49" s="55" t="s">
        <v>329</v>
      </c>
      <c r="B49" s="48" t="s">
        <v>223</v>
      </c>
      <c r="C49" s="50" t="s">
        <v>213</v>
      </c>
      <c r="D49" s="50">
        <v>1</v>
      </c>
      <c r="E49" s="251">
        <v>60000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7">
        <v>0</v>
      </c>
    </row>
    <row r="50" spans="1:17" s="79" customFormat="1" ht="23.25" x14ac:dyDescent="0.25">
      <c r="A50" s="55" t="s">
        <v>209</v>
      </c>
      <c r="B50" s="48" t="s">
        <v>224</v>
      </c>
      <c r="C50" s="50" t="s">
        <v>213</v>
      </c>
      <c r="D50" s="50">
        <v>1</v>
      </c>
      <c r="E50" s="251">
        <v>240000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7">
        <v>0</v>
      </c>
    </row>
    <row r="51" spans="1:17" s="79" customFormat="1" ht="23.25" x14ac:dyDescent="0.25">
      <c r="A51" s="55" t="s">
        <v>330</v>
      </c>
      <c r="B51" s="48" t="s">
        <v>225</v>
      </c>
      <c r="C51" s="50" t="s">
        <v>213</v>
      </c>
      <c r="D51" s="50">
        <v>1</v>
      </c>
      <c r="E51" s="251">
        <v>90000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7">
        <v>0</v>
      </c>
    </row>
    <row r="52" spans="1:17" s="79" customFormat="1" ht="23.25" x14ac:dyDescent="0.25">
      <c r="A52" s="55" t="s">
        <v>331</v>
      </c>
      <c r="B52" s="48" t="s">
        <v>226</v>
      </c>
      <c r="C52" s="50" t="s">
        <v>213</v>
      </c>
      <c r="D52" s="50">
        <v>1</v>
      </c>
      <c r="E52" s="251">
        <v>200000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7">
        <v>0</v>
      </c>
    </row>
    <row r="53" spans="1:17" s="79" customFormat="1" ht="23.25" x14ac:dyDescent="0.25">
      <c r="A53" s="55" t="s">
        <v>210</v>
      </c>
      <c r="B53" s="48" t="s">
        <v>227</v>
      </c>
      <c r="C53" s="50" t="s">
        <v>213</v>
      </c>
      <c r="D53" s="50">
        <v>1</v>
      </c>
      <c r="E53" s="251">
        <v>60000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7">
        <v>0</v>
      </c>
    </row>
    <row r="54" spans="1:17" s="79" customFormat="1" ht="23.25" x14ac:dyDescent="0.25">
      <c r="A54" s="55" t="s">
        <v>332</v>
      </c>
      <c r="B54" s="48" t="s">
        <v>228</v>
      </c>
      <c r="C54" s="50" t="s">
        <v>213</v>
      </c>
      <c r="D54" s="50">
        <v>1</v>
      </c>
      <c r="E54" s="251">
        <v>200000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7">
        <v>0</v>
      </c>
    </row>
    <row r="55" spans="1:17" s="79" customFormat="1" ht="23.25" x14ac:dyDescent="0.25">
      <c r="A55" s="55" t="s">
        <v>328</v>
      </c>
      <c r="B55" s="48" t="s">
        <v>336</v>
      </c>
      <c r="C55" s="50"/>
      <c r="D55" s="50"/>
      <c r="E55" s="251">
        <v>3900000</v>
      </c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7"/>
    </row>
    <row r="56" spans="1:17" s="79" customFormat="1" ht="34.5" x14ac:dyDescent="0.25">
      <c r="A56" s="55" t="s">
        <v>333</v>
      </c>
      <c r="B56" s="48" t="s">
        <v>211</v>
      </c>
      <c r="C56" s="50" t="s">
        <v>212</v>
      </c>
      <c r="D56" s="50">
        <v>1</v>
      </c>
      <c r="E56" s="251">
        <v>3000000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7">
        <v>0</v>
      </c>
    </row>
    <row r="57" spans="1:17" x14ac:dyDescent="0.25">
      <c r="A57" s="326" t="s">
        <v>252</v>
      </c>
      <c r="B57" s="327"/>
      <c r="C57" s="328"/>
      <c r="D57" s="258"/>
      <c r="E57" s="259">
        <f>SUM(E49:E56)</f>
        <v>7750000</v>
      </c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7"/>
      <c r="Q57" s="97"/>
    </row>
    <row r="58" spans="1:17" x14ac:dyDescent="0.25">
      <c r="A58" s="316" t="s">
        <v>334</v>
      </c>
      <c r="B58" s="317"/>
      <c r="C58" s="317"/>
      <c r="D58" s="318"/>
      <c r="E58" s="260">
        <f>SUM(E29+E34+E38+E42+E46+E57)</f>
        <v>11243440</v>
      </c>
    </row>
    <row r="59" spans="1:17" ht="23.25" customHeight="1" x14ac:dyDescent="0.25">
      <c r="A59" s="319" t="s">
        <v>335</v>
      </c>
      <c r="B59" s="319"/>
      <c r="C59" s="319"/>
    </row>
  </sheetData>
  <mergeCells count="26">
    <mergeCell ref="A31:Q31"/>
    <mergeCell ref="A36:O36"/>
    <mergeCell ref="A40:O40"/>
    <mergeCell ref="A44:O44"/>
    <mergeCell ref="A15:Q15"/>
    <mergeCell ref="A19:Q19"/>
    <mergeCell ref="A22:O22"/>
    <mergeCell ref="A24:O24"/>
    <mergeCell ref="A29:D29"/>
    <mergeCell ref="A2:Q2"/>
    <mergeCell ref="A4:Q4"/>
    <mergeCell ref="A9:C9"/>
    <mergeCell ref="A10:D10"/>
    <mergeCell ref="A11:A12"/>
    <mergeCell ref="B11:B12"/>
    <mergeCell ref="C11:C12"/>
    <mergeCell ref="D11:D12"/>
    <mergeCell ref="E11:E12"/>
    <mergeCell ref="F11:Q11"/>
    <mergeCell ref="A58:D58"/>
    <mergeCell ref="A59:C59"/>
    <mergeCell ref="A48:O48"/>
    <mergeCell ref="A34:D34"/>
    <mergeCell ref="A42:C42"/>
    <mergeCell ref="A46:C46"/>
    <mergeCell ref="A57:C57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2"/>
  <sheetViews>
    <sheetView workbookViewId="0">
      <selection activeCell="C1" sqref="C1"/>
    </sheetView>
  </sheetViews>
  <sheetFormatPr baseColWidth="10" defaultRowHeight="15" x14ac:dyDescent="0.25"/>
  <cols>
    <col min="1" max="1" width="43.5703125" customWidth="1"/>
    <col min="2" max="2" width="13.42578125" customWidth="1"/>
    <col min="3" max="3" width="9.85546875" customWidth="1"/>
    <col min="4" max="4" width="7.28515625" customWidth="1"/>
    <col min="5" max="5" width="7.5703125" customWidth="1"/>
    <col min="6" max="6" width="7.42578125" customWidth="1"/>
    <col min="7" max="7" width="6.28515625" customWidth="1"/>
    <col min="8" max="8" width="7.42578125" customWidth="1"/>
    <col min="9" max="9" width="7" customWidth="1"/>
    <col min="10" max="10" width="7.7109375" customWidth="1"/>
    <col min="11" max="11" width="7.140625" customWidth="1"/>
    <col min="12" max="12" width="9.28515625" customWidth="1"/>
    <col min="13" max="13" width="7.5703125" customWidth="1"/>
    <col min="14" max="14" width="9.42578125" customWidth="1"/>
    <col min="15" max="15" width="9.28515625" customWidth="1"/>
  </cols>
  <sheetData>
    <row r="2" spans="1:17" x14ac:dyDescent="0.25">
      <c r="A2" s="276" t="s">
        <v>313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</row>
    <row r="3" spans="1:17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x14ac:dyDescent="0.25">
      <c r="A4" s="309" t="s">
        <v>292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</row>
    <row r="5" spans="1:17" x14ac:dyDescent="0.25">
      <c r="A5" s="2"/>
      <c r="B5" s="2"/>
      <c r="C5" s="2"/>
      <c r="D5" s="4"/>
      <c r="E5" s="3"/>
      <c r="F5" s="4"/>
      <c r="G5" s="3"/>
      <c r="H5" s="4"/>
      <c r="I5" s="3"/>
      <c r="J5" s="4"/>
      <c r="K5" s="3"/>
      <c r="L5" s="4"/>
      <c r="M5" s="3"/>
      <c r="N5" s="4"/>
      <c r="O5" s="5"/>
    </row>
    <row r="6" spans="1:17" ht="21.75" customHeight="1" x14ac:dyDescent="0.25">
      <c r="A6" s="348" t="s">
        <v>340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50"/>
    </row>
    <row r="7" spans="1:17" ht="27.75" customHeight="1" x14ac:dyDescent="0.25">
      <c r="A7" s="348" t="s">
        <v>291</v>
      </c>
      <c r="B7" s="349"/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50"/>
    </row>
    <row r="8" spans="1:17" ht="15" customHeight="1" x14ac:dyDescent="0.25">
      <c r="A8" s="378" t="s">
        <v>4</v>
      </c>
      <c r="B8" s="379" t="s">
        <v>30</v>
      </c>
      <c r="C8" s="313" t="s">
        <v>31</v>
      </c>
      <c r="D8" s="378" t="s">
        <v>6</v>
      </c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</row>
    <row r="9" spans="1:17" ht="24" x14ac:dyDescent="0.25">
      <c r="A9" s="378"/>
      <c r="B9" s="379"/>
      <c r="C9" s="313"/>
      <c r="D9" s="137" t="s">
        <v>7</v>
      </c>
      <c r="E9" s="137" t="s">
        <v>8</v>
      </c>
      <c r="F9" s="137" t="s">
        <v>9</v>
      </c>
      <c r="G9" s="137" t="s">
        <v>10</v>
      </c>
      <c r="H9" s="137" t="s">
        <v>11</v>
      </c>
      <c r="I9" s="137" t="s">
        <v>12</v>
      </c>
      <c r="J9" s="137" t="s">
        <v>13</v>
      </c>
      <c r="K9" s="137" t="s">
        <v>14</v>
      </c>
      <c r="L9" s="137" t="s">
        <v>15</v>
      </c>
      <c r="M9" s="137" t="s">
        <v>16</v>
      </c>
      <c r="N9" s="137" t="s">
        <v>17</v>
      </c>
      <c r="O9" s="137" t="s">
        <v>18</v>
      </c>
    </row>
    <row r="10" spans="1:17" x14ac:dyDescent="0.25">
      <c r="A10" s="351" t="s">
        <v>50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2"/>
      <c r="M10" s="352"/>
      <c r="N10" s="352"/>
      <c r="O10" s="353"/>
    </row>
    <row r="11" spans="1:17" x14ac:dyDescent="0.25">
      <c r="A11" s="354" t="s">
        <v>46</v>
      </c>
      <c r="B11" s="355"/>
      <c r="C11" s="355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6"/>
      <c r="Q11" s="219"/>
    </row>
    <row r="12" spans="1:17" x14ac:dyDescent="0.25">
      <c r="A12" s="363" t="s">
        <v>314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17" ht="38.25" x14ac:dyDescent="0.25">
      <c r="A13" s="200" t="s">
        <v>56</v>
      </c>
      <c r="B13" s="213" t="s">
        <v>75</v>
      </c>
      <c r="C13" s="156">
        <v>2</v>
      </c>
      <c r="D13" s="183"/>
      <c r="E13" s="183"/>
      <c r="F13" s="183"/>
      <c r="G13" s="156"/>
      <c r="H13" s="156"/>
      <c r="I13" s="156"/>
      <c r="J13" s="156"/>
      <c r="K13" s="156"/>
      <c r="L13" s="156"/>
      <c r="M13" s="156"/>
      <c r="N13" s="156"/>
      <c r="O13" s="156"/>
    </row>
    <row r="14" spans="1:17" ht="38.25" x14ac:dyDescent="0.25">
      <c r="A14" s="200" t="s">
        <v>57</v>
      </c>
      <c r="B14" s="213" t="s">
        <v>78</v>
      </c>
      <c r="C14" s="156">
        <v>30</v>
      </c>
      <c r="D14" s="183"/>
      <c r="E14" s="183"/>
      <c r="F14" s="183"/>
      <c r="G14" s="156"/>
      <c r="H14" s="156"/>
      <c r="I14" s="156"/>
      <c r="J14" s="156"/>
      <c r="K14" s="156"/>
      <c r="L14" s="156"/>
      <c r="M14" s="156"/>
      <c r="N14" s="156"/>
      <c r="O14" s="156"/>
    </row>
    <row r="15" spans="1:17" ht="51" x14ac:dyDescent="0.25">
      <c r="A15" s="200" t="s">
        <v>58</v>
      </c>
      <c r="B15" s="213" t="s">
        <v>75</v>
      </c>
      <c r="C15" s="156">
        <v>2</v>
      </c>
      <c r="D15" s="156"/>
      <c r="E15" s="183"/>
      <c r="F15" s="183"/>
      <c r="G15" s="156"/>
      <c r="H15" s="156"/>
      <c r="I15" s="156"/>
      <c r="J15" s="156"/>
      <c r="K15" s="156"/>
      <c r="L15" s="156"/>
      <c r="M15" s="156"/>
      <c r="N15" s="156"/>
      <c r="O15" s="156"/>
    </row>
    <row r="16" spans="1:17" x14ac:dyDescent="0.25">
      <c r="A16" s="363" t="s">
        <v>315</v>
      </c>
      <c r="B16" s="363"/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</row>
    <row r="17" spans="1:15" ht="25.5" x14ac:dyDescent="0.25">
      <c r="A17" s="200" t="s">
        <v>59</v>
      </c>
      <c r="B17" s="213" t="s">
        <v>78</v>
      </c>
      <c r="C17" s="155">
        <v>4</v>
      </c>
      <c r="D17" s="155"/>
      <c r="E17" s="155"/>
      <c r="F17" s="184"/>
      <c r="G17" s="155"/>
      <c r="H17" s="155"/>
      <c r="I17" s="184"/>
      <c r="J17" s="155"/>
      <c r="K17" s="155"/>
      <c r="L17" s="184"/>
      <c r="M17" s="155"/>
      <c r="N17" s="184"/>
      <c r="O17" s="157"/>
    </row>
    <row r="18" spans="1:15" ht="51" x14ac:dyDescent="0.25">
      <c r="A18" s="200" t="s">
        <v>60</v>
      </c>
      <c r="B18" s="213" t="s">
        <v>82</v>
      </c>
      <c r="C18" s="155">
        <v>1</v>
      </c>
      <c r="D18" s="155"/>
      <c r="E18" s="155"/>
      <c r="F18" s="184"/>
      <c r="G18" s="155"/>
      <c r="H18" s="155"/>
      <c r="I18" s="155"/>
      <c r="J18" s="155"/>
      <c r="K18" s="155"/>
      <c r="L18" s="155"/>
      <c r="M18" s="155"/>
      <c r="N18" s="157"/>
      <c r="O18" s="157"/>
    </row>
    <row r="19" spans="1:15" ht="51" x14ac:dyDescent="0.25">
      <c r="A19" s="200" t="s">
        <v>61</v>
      </c>
      <c r="B19" s="215" t="s">
        <v>84</v>
      </c>
      <c r="C19" s="158">
        <v>30</v>
      </c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</row>
    <row r="20" spans="1:15" ht="38.25" x14ac:dyDescent="0.25">
      <c r="A20" s="200" t="s">
        <v>62</v>
      </c>
      <c r="B20" s="214" t="s">
        <v>75</v>
      </c>
      <c r="C20" s="158">
        <v>6</v>
      </c>
      <c r="D20" s="185"/>
      <c r="E20" s="185"/>
      <c r="F20" s="185"/>
      <c r="G20" s="158"/>
      <c r="H20" s="158"/>
      <c r="I20" s="158"/>
      <c r="J20" s="158"/>
      <c r="K20" s="158"/>
      <c r="L20" s="158"/>
      <c r="M20" s="158"/>
      <c r="N20" s="157"/>
      <c r="O20" s="157"/>
    </row>
    <row r="21" spans="1:15" ht="51" x14ac:dyDescent="0.25">
      <c r="A21" s="200" t="s">
        <v>63</v>
      </c>
      <c r="B21" s="214" t="s">
        <v>87</v>
      </c>
      <c r="C21" s="158">
        <v>12</v>
      </c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</row>
    <row r="22" spans="1:15" x14ac:dyDescent="0.25">
      <c r="A22" s="364" t="s">
        <v>64</v>
      </c>
      <c r="B22" s="365"/>
      <c r="C22" s="365"/>
      <c r="D22" s="365"/>
      <c r="E22" s="365"/>
      <c r="F22" s="365"/>
      <c r="G22" s="365"/>
      <c r="H22" s="365"/>
      <c r="I22" s="365"/>
      <c r="J22" s="365"/>
      <c r="K22" s="365"/>
      <c r="L22" s="365"/>
      <c r="M22" s="365"/>
      <c r="N22" s="365"/>
      <c r="O22" s="366"/>
    </row>
    <row r="23" spans="1:15" ht="51.75" x14ac:dyDescent="0.25">
      <c r="A23" s="201" t="s">
        <v>65</v>
      </c>
      <c r="B23" s="216" t="s">
        <v>75</v>
      </c>
      <c r="C23" s="157">
        <v>1</v>
      </c>
      <c r="D23" s="185"/>
      <c r="E23" s="185"/>
      <c r="F23" s="157"/>
      <c r="G23" s="157"/>
      <c r="H23" s="157"/>
      <c r="I23" s="157"/>
      <c r="J23" s="157"/>
      <c r="K23" s="157"/>
      <c r="L23" s="157"/>
      <c r="M23" s="157"/>
      <c r="N23" s="157"/>
      <c r="O23" s="157"/>
    </row>
    <row r="24" spans="1:15" ht="38.25" x14ac:dyDescent="0.25">
      <c r="A24" s="200" t="s">
        <v>66</v>
      </c>
      <c r="B24" s="216" t="s">
        <v>75</v>
      </c>
      <c r="C24" s="157">
        <v>1</v>
      </c>
      <c r="D24" s="157"/>
      <c r="E24" s="157"/>
      <c r="F24" s="185"/>
      <c r="G24" s="185"/>
      <c r="H24" s="157"/>
      <c r="I24" s="157"/>
      <c r="J24" s="157"/>
      <c r="K24" s="157"/>
      <c r="L24" s="157"/>
      <c r="M24" s="157"/>
      <c r="N24" s="157"/>
      <c r="O24" s="157"/>
    </row>
    <row r="25" spans="1:15" ht="64.5" x14ac:dyDescent="0.25">
      <c r="A25" s="201" t="s">
        <v>67</v>
      </c>
      <c r="B25" s="216" t="s">
        <v>75</v>
      </c>
      <c r="C25" s="157">
        <v>1</v>
      </c>
      <c r="D25" s="157"/>
      <c r="E25" s="157"/>
      <c r="F25" s="185"/>
      <c r="G25" s="185"/>
      <c r="H25" s="157"/>
      <c r="I25" s="157"/>
      <c r="J25" s="157"/>
      <c r="K25" s="157"/>
      <c r="L25" s="157"/>
      <c r="M25" s="157"/>
      <c r="N25" s="157"/>
      <c r="O25" s="157"/>
    </row>
    <row r="26" spans="1:15" x14ac:dyDescent="0.25">
      <c r="A26" s="357" t="s">
        <v>68</v>
      </c>
      <c r="B26" s="358"/>
      <c r="C26" s="358"/>
      <c r="D26" s="358"/>
      <c r="E26" s="358"/>
      <c r="F26" s="358"/>
      <c r="G26" s="358"/>
      <c r="H26" s="358"/>
      <c r="I26" s="358"/>
      <c r="J26" s="358"/>
      <c r="K26" s="358"/>
      <c r="L26" s="358"/>
      <c r="M26" s="358"/>
      <c r="N26" s="358"/>
      <c r="O26" s="359"/>
    </row>
    <row r="27" spans="1:15" ht="51.75" x14ac:dyDescent="0.25">
      <c r="A27" s="202" t="s">
        <v>69</v>
      </c>
      <c r="B27" s="216" t="s">
        <v>91</v>
      </c>
      <c r="C27" s="157">
        <v>6</v>
      </c>
      <c r="D27" s="157"/>
      <c r="E27" s="185"/>
      <c r="F27" s="157"/>
      <c r="G27" s="185"/>
      <c r="H27" s="157"/>
      <c r="I27" s="185"/>
      <c r="J27" s="157"/>
      <c r="K27" s="185"/>
      <c r="L27" s="157"/>
      <c r="M27" s="185"/>
      <c r="N27" s="157"/>
      <c r="O27" s="185"/>
    </row>
    <row r="28" spans="1:15" ht="51.75" x14ac:dyDescent="0.25">
      <c r="A28" s="202" t="s">
        <v>70</v>
      </c>
      <c r="B28" s="216" t="s">
        <v>93</v>
      </c>
      <c r="C28" s="157">
        <v>2</v>
      </c>
      <c r="D28" s="157"/>
      <c r="E28" s="157"/>
      <c r="F28" s="157"/>
      <c r="G28" s="157"/>
      <c r="H28" s="185"/>
      <c r="I28" s="157"/>
      <c r="J28" s="157"/>
      <c r="K28" s="157"/>
      <c r="L28" s="185"/>
      <c r="M28" s="157"/>
      <c r="N28" s="157"/>
      <c r="O28" s="157"/>
    </row>
    <row r="29" spans="1:15" x14ac:dyDescent="0.25">
      <c r="A29" s="357" t="s">
        <v>71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58"/>
      <c r="L29" s="358"/>
      <c r="M29" s="358"/>
      <c r="N29" s="358"/>
      <c r="O29" s="359"/>
    </row>
    <row r="30" spans="1:15" ht="64.5" x14ac:dyDescent="0.25">
      <c r="A30" s="202" t="s">
        <v>72</v>
      </c>
      <c r="B30" s="217" t="s">
        <v>95</v>
      </c>
      <c r="C30" s="157">
        <v>2</v>
      </c>
      <c r="D30" s="157"/>
      <c r="E30" s="157"/>
      <c r="F30" s="185"/>
      <c r="G30" s="157"/>
      <c r="H30" s="157"/>
      <c r="I30" s="157"/>
      <c r="J30" s="185"/>
      <c r="K30" s="157"/>
      <c r="L30" s="157"/>
      <c r="M30" s="157"/>
      <c r="N30" s="157"/>
      <c r="O30" s="157"/>
    </row>
    <row r="31" spans="1:15" ht="39" x14ac:dyDescent="0.25">
      <c r="A31" s="202" t="s">
        <v>73</v>
      </c>
      <c r="B31" s="216" t="s">
        <v>97</v>
      </c>
      <c r="C31" s="157">
        <v>6</v>
      </c>
      <c r="D31" s="185"/>
      <c r="E31" s="157"/>
      <c r="F31" s="157"/>
      <c r="G31" s="185"/>
      <c r="H31" s="157"/>
      <c r="I31" s="157"/>
      <c r="J31" s="185"/>
      <c r="K31" s="157"/>
      <c r="L31" s="157"/>
      <c r="M31" s="157"/>
      <c r="N31" s="157"/>
      <c r="O31" s="157"/>
    </row>
    <row r="32" spans="1:15" ht="51.75" x14ac:dyDescent="0.25">
      <c r="A32" s="201" t="s">
        <v>74</v>
      </c>
      <c r="B32" s="216" t="s">
        <v>99</v>
      </c>
      <c r="C32" s="157">
        <v>6</v>
      </c>
      <c r="D32" s="157"/>
      <c r="E32" s="185"/>
      <c r="F32" s="185"/>
      <c r="G32" s="157"/>
      <c r="H32" s="185"/>
      <c r="I32" s="157"/>
      <c r="J32" s="185"/>
      <c r="K32" s="157"/>
      <c r="L32" s="185"/>
      <c r="M32" s="157"/>
      <c r="N32" s="185"/>
      <c r="O32" s="157"/>
    </row>
    <row r="33" spans="1:15" x14ac:dyDescent="0.25">
      <c r="A33" s="360" t="s">
        <v>49</v>
      </c>
      <c r="B33" s="361"/>
      <c r="C33" s="361"/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2"/>
    </row>
    <row r="34" spans="1:15" x14ac:dyDescent="0.25">
      <c r="A34" s="367" t="s">
        <v>51</v>
      </c>
      <c r="B34" s="368"/>
      <c r="C34" s="368"/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8"/>
      <c r="O34" s="369"/>
    </row>
    <row r="35" spans="1:15" x14ac:dyDescent="0.25">
      <c r="A35" s="30" t="s">
        <v>152</v>
      </c>
      <c r="B35" s="30" t="s">
        <v>163</v>
      </c>
      <c r="C35" s="143">
        <v>12</v>
      </c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</row>
    <row r="36" spans="1:15" x14ac:dyDescent="0.25">
      <c r="A36" s="367" t="s">
        <v>52</v>
      </c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9"/>
    </row>
    <row r="37" spans="1:15" x14ac:dyDescent="0.25">
      <c r="A37" s="30" t="s">
        <v>153</v>
      </c>
      <c r="B37" s="30" t="s">
        <v>163</v>
      </c>
      <c r="C37" s="143">
        <v>12</v>
      </c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</row>
    <row r="38" spans="1:15" x14ac:dyDescent="0.25">
      <c r="A38" s="197" t="s">
        <v>53</v>
      </c>
      <c r="B38" s="198"/>
      <c r="C38" s="199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</row>
    <row r="39" spans="1:15" ht="25.5" x14ac:dyDescent="0.25">
      <c r="A39" s="30" t="s">
        <v>154</v>
      </c>
      <c r="B39" s="200" t="s">
        <v>95</v>
      </c>
      <c r="C39" s="117">
        <v>3</v>
      </c>
      <c r="D39" s="157"/>
      <c r="E39" s="117"/>
      <c r="F39" s="117"/>
      <c r="G39" s="186"/>
      <c r="H39" s="117"/>
      <c r="I39" s="117"/>
      <c r="J39" s="187"/>
      <c r="K39" s="117"/>
      <c r="L39" s="117"/>
      <c r="M39" s="117"/>
      <c r="N39" s="187"/>
      <c r="O39" s="117"/>
    </row>
    <row r="40" spans="1:15" ht="25.5" x14ac:dyDescent="0.25">
      <c r="A40" s="30" t="s">
        <v>155</v>
      </c>
      <c r="B40" s="200" t="s">
        <v>95</v>
      </c>
      <c r="C40" s="117">
        <v>4</v>
      </c>
      <c r="D40" s="157"/>
      <c r="E40" s="117"/>
      <c r="F40" s="187"/>
      <c r="G40" s="117"/>
      <c r="H40" s="117"/>
      <c r="I40" s="187"/>
      <c r="J40" s="117"/>
      <c r="K40" s="117"/>
      <c r="L40" s="187"/>
      <c r="M40" s="117"/>
      <c r="N40" s="117"/>
      <c r="O40" s="187"/>
    </row>
    <row r="41" spans="1:15" x14ac:dyDescent="0.25">
      <c r="A41" s="367" t="s">
        <v>54</v>
      </c>
      <c r="B41" s="368"/>
      <c r="C41" s="368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9"/>
    </row>
    <row r="42" spans="1:15" x14ac:dyDescent="0.25">
      <c r="A42" s="30" t="s">
        <v>156</v>
      </c>
      <c r="B42" s="218" t="s">
        <v>163</v>
      </c>
      <c r="C42" s="117">
        <v>3</v>
      </c>
      <c r="D42" s="185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</row>
    <row r="43" spans="1:15" x14ac:dyDescent="0.25">
      <c r="A43" s="194" t="s">
        <v>55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6"/>
    </row>
    <row r="44" spans="1:15" ht="25.5" x14ac:dyDescent="0.25">
      <c r="A44" s="30" t="s">
        <v>157</v>
      </c>
      <c r="B44" s="200" t="s">
        <v>84</v>
      </c>
      <c r="C44" s="117">
        <v>10</v>
      </c>
      <c r="D44" s="15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</row>
    <row r="45" spans="1:15" x14ac:dyDescent="0.25">
      <c r="A45" s="351" t="s">
        <v>120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353"/>
    </row>
    <row r="46" spans="1:15" ht="30" customHeight="1" x14ac:dyDescent="0.25">
      <c r="A46" s="375" t="s">
        <v>135</v>
      </c>
      <c r="B46" s="376"/>
      <c r="C46" s="376"/>
      <c r="D46" s="376"/>
      <c r="E46" s="376"/>
      <c r="F46" s="376"/>
      <c r="G46" s="376"/>
      <c r="H46" s="376"/>
      <c r="I46" s="376"/>
      <c r="J46" s="376"/>
      <c r="K46" s="376"/>
      <c r="L46" s="376"/>
      <c r="M46" s="376"/>
      <c r="N46" s="376"/>
      <c r="O46" s="377"/>
    </row>
    <row r="47" spans="1:15" x14ac:dyDescent="0.25">
      <c r="A47" s="200" t="s">
        <v>121</v>
      </c>
      <c r="B47" s="166" t="s">
        <v>102</v>
      </c>
      <c r="C47" s="177">
        <v>1</v>
      </c>
      <c r="D47" s="188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</row>
    <row r="48" spans="1:15" x14ac:dyDescent="0.25">
      <c r="A48" s="200" t="s">
        <v>122</v>
      </c>
      <c r="B48" s="166" t="s">
        <v>127</v>
      </c>
      <c r="C48" s="177">
        <v>1</v>
      </c>
      <c r="D48" s="177"/>
      <c r="E48" s="188"/>
      <c r="F48" s="177"/>
      <c r="G48" s="188"/>
      <c r="H48" s="177"/>
      <c r="I48" s="188"/>
      <c r="J48" s="177"/>
      <c r="K48" s="188"/>
      <c r="L48" s="177"/>
      <c r="M48" s="188"/>
      <c r="N48" s="177"/>
      <c r="O48" s="188"/>
    </row>
    <row r="49" spans="1:15" x14ac:dyDescent="0.25">
      <c r="A49" s="200" t="s">
        <v>123</v>
      </c>
      <c r="B49" s="166" t="s">
        <v>127</v>
      </c>
      <c r="C49" s="177">
        <v>1</v>
      </c>
      <c r="D49" s="177"/>
      <c r="E49" s="177"/>
      <c r="F49" s="177"/>
      <c r="G49" s="188"/>
      <c r="H49" s="177"/>
      <c r="I49" s="188"/>
      <c r="J49" s="177"/>
      <c r="K49" s="188"/>
      <c r="L49" s="177"/>
      <c r="M49" s="188"/>
      <c r="N49" s="177"/>
      <c r="O49" s="188"/>
    </row>
    <row r="50" spans="1:15" ht="30" customHeight="1" x14ac:dyDescent="0.25">
      <c r="A50" s="375" t="s">
        <v>136</v>
      </c>
      <c r="B50" s="376"/>
      <c r="C50" s="376"/>
      <c r="D50" s="376"/>
      <c r="E50" s="376"/>
      <c r="F50" s="376"/>
      <c r="G50" s="376"/>
      <c r="H50" s="376"/>
      <c r="I50" s="376"/>
      <c r="J50" s="376"/>
      <c r="K50" s="376"/>
      <c r="L50" s="376"/>
      <c r="M50" s="376"/>
      <c r="N50" s="376"/>
      <c r="O50" s="377"/>
    </row>
    <row r="51" spans="1:15" x14ac:dyDescent="0.25">
      <c r="A51" s="200" t="s">
        <v>129</v>
      </c>
      <c r="B51" s="166" t="s">
        <v>105</v>
      </c>
      <c r="C51" s="177">
        <v>1</v>
      </c>
      <c r="D51" s="188"/>
      <c r="E51" s="177"/>
      <c r="F51" s="188"/>
      <c r="G51" s="188"/>
      <c r="H51" s="177"/>
      <c r="I51" s="177"/>
      <c r="J51" s="177"/>
      <c r="K51" s="177"/>
      <c r="L51" s="177"/>
      <c r="M51" s="177"/>
      <c r="N51" s="177"/>
      <c r="O51" s="177"/>
    </row>
    <row r="52" spans="1:15" ht="25.5" x14ac:dyDescent="0.25">
      <c r="A52" s="200" t="s">
        <v>130</v>
      </c>
      <c r="B52" s="166" t="s">
        <v>107</v>
      </c>
      <c r="C52" s="177">
        <v>4</v>
      </c>
      <c r="D52" s="177"/>
      <c r="E52" s="188"/>
      <c r="F52" s="177"/>
      <c r="G52" s="188"/>
      <c r="H52" s="177"/>
      <c r="I52" s="188"/>
      <c r="J52" s="177"/>
      <c r="K52" s="188"/>
      <c r="L52" s="177"/>
      <c r="M52" s="177"/>
      <c r="N52" s="177"/>
      <c r="O52" s="177"/>
    </row>
    <row r="53" spans="1:15" ht="25.5" x14ac:dyDescent="0.25">
      <c r="A53" s="200" t="s">
        <v>131</v>
      </c>
      <c r="B53" s="166" t="s">
        <v>107</v>
      </c>
      <c r="C53" s="177">
        <v>5</v>
      </c>
      <c r="D53" s="177"/>
      <c r="E53" s="177"/>
      <c r="F53" s="188"/>
      <c r="G53" s="177"/>
      <c r="H53" s="188"/>
      <c r="I53" s="177"/>
      <c r="J53" s="188"/>
      <c r="K53" s="177"/>
      <c r="L53" s="188"/>
      <c r="M53" s="177"/>
      <c r="N53" s="188"/>
      <c r="O53" s="177"/>
    </row>
    <row r="54" spans="1:15" ht="25.5" x14ac:dyDescent="0.25">
      <c r="A54" s="200" t="s">
        <v>132</v>
      </c>
      <c r="B54" s="166" t="s">
        <v>87</v>
      </c>
      <c r="C54" s="177">
        <v>6</v>
      </c>
      <c r="D54" s="177"/>
      <c r="E54" s="188"/>
      <c r="F54" s="177"/>
      <c r="G54" s="188"/>
      <c r="H54" s="177"/>
      <c r="I54" s="188"/>
      <c r="J54" s="177"/>
      <c r="K54" s="188"/>
      <c r="L54" s="177"/>
      <c r="M54" s="188"/>
      <c r="N54" s="188"/>
      <c r="O54" s="177"/>
    </row>
    <row r="55" spans="1:15" ht="25.5" x14ac:dyDescent="0.25">
      <c r="A55" s="200" t="s">
        <v>133</v>
      </c>
      <c r="B55" s="166" t="s">
        <v>87</v>
      </c>
      <c r="C55" s="177">
        <v>15</v>
      </c>
      <c r="D55" s="188"/>
      <c r="E55" s="177"/>
      <c r="F55" s="188"/>
      <c r="G55" s="177"/>
      <c r="H55" s="188"/>
      <c r="I55" s="177"/>
      <c r="J55" s="177"/>
      <c r="K55" s="177"/>
      <c r="L55" s="177"/>
      <c r="M55" s="177"/>
      <c r="N55" s="177"/>
      <c r="O55" s="177"/>
    </row>
    <row r="56" spans="1:15" ht="25.5" x14ac:dyDescent="0.25">
      <c r="A56" s="200" t="s">
        <v>124</v>
      </c>
      <c r="B56" s="166" t="s">
        <v>137</v>
      </c>
      <c r="C56" s="177">
        <v>15</v>
      </c>
      <c r="D56" s="177"/>
      <c r="E56" s="177"/>
      <c r="F56" s="188"/>
      <c r="G56" s="177"/>
      <c r="H56" s="177"/>
      <c r="I56" s="188"/>
      <c r="J56" s="177"/>
      <c r="K56" s="177"/>
      <c r="L56" s="188"/>
      <c r="M56" s="177"/>
      <c r="N56" s="177"/>
      <c r="O56" s="177"/>
    </row>
    <row r="57" spans="1:15" ht="25.5" x14ac:dyDescent="0.25">
      <c r="A57" s="200" t="s">
        <v>134</v>
      </c>
      <c r="B57" s="166" t="s">
        <v>112</v>
      </c>
      <c r="C57" s="177">
        <v>15</v>
      </c>
      <c r="D57" s="177"/>
      <c r="E57" s="177"/>
      <c r="F57" s="188"/>
      <c r="G57" s="188"/>
      <c r="H57" s="188"/>
      <c r="I57" s="177"/>
      <c r="J57" s="177"/>
      <c r="K57" s="177"/>
      <c r="L57" s="177"/>
      <c r="M57" s="177"/>
      <c r="N57" s="177"/>
      <c r="O57" s="177"/>
    </row>
    <row r="58" spans="1:15" x14ac:dyDescent="0.25">
      <c r="A58" s="200" t="s">
        <v>139</v>
      </c>
      <c r="B58" s="166" t="s">
        <v>78</v>
      </c>
      <c r="C58" s="177">
        <v>3</v>
      </c>
      <c r="D58" s="177"/>
      <c r="E58" s="177"/>
      <c r="F58" s="188"/>
      <c r="G58" s="188"/>
      <c r="H58" s="177"/>
      <c r="I58" s="188"/>
      <c r="J58" s="177"/>
      <c r="K58" s="177"/>
      <c r="L58" s="177"/>
      <c r="M58" s="177"/>
      <c r="N58" s="177"/>
      <c r="O58" s="177"/>
    </row>
    <row r="59" spans="1:15" x14ac:dyDescent="0.25">
      <c r="A59" s="204" t="s">
        <v>140</v>
      </c>
      <c r="B59" s="166" t="s">
        <v>127</v>
      </c>
      <c r="C59" s="177">
        <v>10</v>
      </c>
      <c r="D59" s="177"/>
      <c r="E59" s="177"/>
      <c r="F59" s="177"/>
      <c r="G59" s="188"/>
      <c r="H59" s="177"/>
      <c r="I59" s="188"/>
      <c r="J59" s="177"/>
      <c r="K59" s="188"/>
      <c r="L59" s="177"/>
      <c r="M59" s="188"/>
      <c r="N59" s="177"/>
      <c r="O59" s="188"/>
    </row>
    <row r="60" spans="1:15" ht="25.5" x14ac:dyDescent="0.25">
      <c r="A60" s="200" t="s">
        <v>125</v>
      </c>
      <c r="B60" s="166" t="s">
        <v>127</v>
      </c>
      <c r="C60" s="177">
        <v>10</v>
      </c>
      <c r="D60" s="177"/>
      <c r="E60" s="177"/>
      <c r="F60" s="177"/>
      <c r="G60" s="177"/>
      <c r="H60" s="188"/>
      <c r="I60" s="177"/>
      <c r="J60" s="188"/>
      <c r="K60" s="177"/>
      <c r="L60" s="188"/>
      <c r="M60" s="177"/>
      <c r="N60" s="188"/>
      <c r="O60" s="188"/>
    </row>
    <row r="61" spans="1:15" x14ac:dyDescent="0.25">
      <c r="A61" s="200" t="s">
        <v>126</v>
      </c>
      <c r="B61" s="166" t="s">
        <v>116</v>
      </c>
      <c r="C61" s="177">
        <v>1</v>
      </c>
      <c r="D61" s="188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</row>
    <row r="62" spans="1:15" ht="30" customHeight="1" x14ac:dyDescent="0.25">
      <c r="A62" s="375" t="s">
        <v>142</v>
      </c>
      <c r="B62" s="376"/>
      <c r="C62" s="376"/>
      <c r="D62" s="376"/>
      <c r="E62" s="376"/>
      <c r="F62" s="376"/>
      <c r="G62" s="376"/>
      <c r="H62" s="376"/>
      <c r="I62" s="376"/>
      <c r="J62" s="376"/>
      <c r="K62" s="376"/>
      <c r="L62" s="376"/>
      <c r="M62" s="376"/>
      <c r="N62" s="376"/>
      <c r="O62" s="377"/>
    </row>
    <row r="63" spans="1:15" ht="25.5" x14ac:dyDescent="0.25">
      <c r="A63" s="200" t="s">
        <v>143</v>
      </c>
      <c r="B63" s="166" t="s">
        <v>97</v>
      </c>
      <c r="C63" s="177">
        <v>6</v>
      </c>
      <c r="D63" s="177"/>
      <c r="E63" s="188"/>
      <c r="F63" s="188"/>
      <c r="G63" s="188"/>
      <c r="H63" s="177"/>
      <c r="I63" s="177"/>
      <c r="J63" s="177"/>
      <c r="K63" s="177"/>
      <c r="L63" s="177"/>
      <c r="M63" s="177"/>
      <c r="N63" s="177"/>
      <c r="O63" s="177"/>
    </row>
    <row r="64" spans="1:15" ht="38.25" x14ac:dyDescent="0.25">
      <c r="A64" s="200" t="s">
        <v>144</v>
      </c>
      <c r="B64" s="166" t="s">
        <v>3</v>
      </c>
      <c r="C64" s="177">
        <v>6</v>
      </c>
      <c r="D64" s="177"/>
      <c r="E64" s="177"/>
      <c r="F64" s="188"/>
      <c r="G64" s="188"/>
      <c r="H64" s="188"/>
      <c r="I64" s="188"/>
      <c r="J64" s="177"/>
      <c r="K64" s="177"/>
      <c r="L64" s="177"/>
      <c r="M64" s="177"/>
      <c r="N64" s="177"/>
      <c r="O64" s="177"/>
    </row>
    <row r="65" spans="1:15" ht="25.5" x14ac:dyDescent="0.25">
      <c r="A65" s="200" t="s">
        <v>148</v>
      </c>
      <c r="B65" s="166" t="s">
        <v>112</v>
      </c>
      <c r="C65" s="177">
        <v>6</v>
      </c>
      <c r="D65" s="177"/>
      <c r="E65" s="177"/>
      <c r="F65" s="177"/>
      <c r="G65" s="188"/>
      <c r="H65" s="188"/>
      <c r="I65" s="188"/>
      <c r="J65" s="188"/>
      <c r="K65" s="177"/>
      <c r="L65" s="177"/>
      <c r="M65" s="177"/>
      <c r="N65" s="177"/>
      <c r="O65" s="177"/>
    </row>
    <row r="66" spans="1:15" x14ac:dyDescent="0.25">
      <c r="A66" s="200" t="s">
        <v>149</v>
      </c>
      <c r="B66" s="166" t="s">
        <v>150</v>
      </c>
      <c r="C66" s="177">
        <v>6</v>
      </c>
      <c r="D66" s="177"/>
      <c r="E66" s="177"/>
      <c r="F66" s="177"/>
      <c r="G66" s="188"/>
      <c r="H66" s="188"/>
      <c r="I66" s="188"/>
      <c r="J66" s="188"/>
      <c r="K66" s="177"/>
      <c r="L66" s="177"/>
      <c r="M66" s="177"/>
      <c r="N66" s="177"/>
      <c r="O66" s="177"/>
    </row>
    <row r="67" spans="1:15" ht="25.5" x14ac:dyDescent="0.25">
      <c r="A67" s="200" t="s">
        <v>145</v>
      </c>
      <c r="B67" s="166" t="s">
        <v>147</v>
      </c>
      <c r="C67" s="177">
        <v>1</v>
      </c>
      <c r="D67" s="177"/>
      <c r="E67" s="188"/>
      <c r="F67" s="177"/>
      <c r="G67" s="177"/>
      <c r="H67" s="177"/>
      <c r="I67" s="177"/>
      <c r="J67" s="177"/>
      <c r="K67" s="177"/>
      <c r="L67" s="177"/>
      <c r="M67" s="177"/>
      <c r="N67" s="177"/>
      <c r="O67" s="177"/>
    </row>
    <row r="68" spans="1:15" x14ac:dyDescent="0.25">
      <c r="A68" s="360" t="s">
        <v>262</v>
      </c>
      <c r="B68" s="361"/>
      <c r="C68" s="361"/>
      <c r="D68" s="361"/>
      <c r="E68" s="361"/>
      <c r="F68" s="361"/>
      <c r="G68" s="361"/>
      <c r="H68" s="361"/>
      <c r="I68" s="361"/>
      <c r="J68" s="361"/>
      <c r="K68" s="361"/>
      <c r="L68" s="361"/>
      <c r="M68" s="361"/>
      <c r="N68" s="361"/>
      <c r="O68" s="362"/>
    </row>
    <row r="69" spans="1:15" ht="24.75" customHeight="1" x14ac:dyDescent="0.25">
      <c r="A69" s="370" t="s">
        <v>263</v>
      </c>
      <c r="B69" s="370"/>
      <c r="C69" s="370"/>
      <c r="D69" s="370"/>
      <c r="E69" s="370"/>
      <c r="F69" s="370"/>
      <c r="G69" s="370"/>
      <c r="H69" s="370"/>
      <c r="I69" s="370"/>
      <c r="J69" s="370"/>
      <c r="K69" s="370"/>
      <c r="L69" s="370"/>
      <c r="M69" s="370"/>
      <c r="N69" s="370"/>
      <c r="O69" s="370"/>
    </row>
    <row r="70" spans="1:15" x14ac:dyDescent="0.25">
      <c r="A70" s="370" t="s">
        <v>266</v>
      </c>
      <c r="B70" s="370"/>
      <c r="C70" s="370"/>
      <c r="D70" s="370"/>
      <c r="E70" s="370"/>
      <c r="F70" s="370"/>
      <c r="G70" s="370"/>
      <c r="H70" s="370"/>
      <c r="I70" s="370"/>
      <c r="J70" s="370"/>
      <c r="K70" s="370"/>
      <c r="L70" s="370"/>
      <c r="M70" s="370"/>
      <c r="N70" s="370"/>
      <c r="O70" s="370"/>
    </row>
    <row r="71" spans="1:15" ht="38.25" x14ac:dyDescent="0.25">
      <c r="A71" s="125" t="s">
        <v>268</v>
      </c>
      <c r="B71" s="114" t="s">
        <v>163</v>
      </c>
      <c r="C71" s="117">
        <v>6</v>
      </c>
      <c r="D71" s="117"/>
      <c r="E71" s="117"/>
      <c r="F71" s="187"/>
      <c r="G71" s="187"/>
      <c r="H71" s="187"/>
      <c r="I71" s="187"/>
      <c r="J71" s="187"/>
      <c r="K71" s="187"/>
      <c r="L71" s="117"/>
      <c r="M71" s="117"/>
      <c r="N71" s="117"/>
      <c r="O71" s="117"/>
    </row>
    <row r="72" spans="1:15" ht="38.25" x14ac:dyDescent="0.25">
      <c r="A72" s="125" t="s">
        <v>267</v>
      </c>
      <c r="B72" s="114" t="s">
        <v>163</v>
      </c>
      <c r="C72" s="117">
        <v>3</v>
      </c>
      <c r="D72" s="117"/>
      <c r="E72" s="117"/>
      <c r="F72" s="117"/>
      <c r="G72" s="187"/>
      <c r="H72" s="117"/>
      <c r="I72" s="117"/>
      <c r="J72" s="117"/>
      <c r="K72" s="187"/>
      <c r="L72" s="117"/>
      <c r="M72" s="117"/>
      <c r="N72" s="187"/>
      <c r="O72" s="117"/>
    </row>
    <row r="73" spans="1:15" x14ac:dyDescent="0.25">
      <c r="A73" s="370" t="s">
        <v>269</v>
      </c>
      <c r="B73" s="370"/>
      <c r="C73" s="370"/>
      <c r="D73" s="370"/>
      <c r="E73" s="370"/>
      <c r="F73" s="370"/>
      <c r="G73" s="370"/>
      <c r="H73" s="370"/>
      <c r="I73" s="370"/>
      <c r="J73" s="370"/>
      <c r="K73" s="370"/>
      <c r="L73" s="370"/>
      <c r="M73" s="370"/>
      <c r="N73" s="370"/>
      <c r="O73" s="370"/>
    </row>
    <row r="74" spans="1:15" ht="38.25" x14ac:dyDescent="0.25">
      <c r="A74" s="125" t="s">
        <v>270</v>
      </c>
      <c r="B74" s="143" t="s">
        <v>296</v>
      </c>
      <c r="C74" s="143">
        <v>8</v>
      </c>
      <c r="D74" s="170"/>
      <c r="E74" s="170"/>
      <c r="F74" s="189"/>
      <c r="G74" s="189"/>
      <c r="H74" s="189"/>
      <c r="I74" s="189"/>
      <c r="J74" s="189"/>
      <c r="K74" s="189"/>
      <c r="L74" s="189"/>
      <c r="M74" s="189"/>
      <c r="N74" s="170"/>
      <c r="O74" s="170"/>
    </row>
    <row r="75" spans="1:15" x14ac:dyDescent="0.25">
      <c r="A75" s="367" t="s">
        <v>271</v>
      </c>
      <c r="B75" s="368"/>
      <c r="C75" s="368"/>
      <c r="D75" s="368"/>
      <c r="E75" s="368"/>
      <c r="F75" s="368"/>
      <c r="G75" s="368"/>
      <c r="H75" s="368"/>
      <c r="I75" s="368"/>
      <c r="J75" s="368"/>
      <c r="K75" s="368"/>
      <c r="L75" s="368"/>
      <c r="M75" s="368"/>
      <c r="N75" s="368"/>
      <c r="O75" s="369"/>
    </row>
    <row r="76" spans="1:15" ht="51" x14ac:dyDescent="0.25">
      <c r="A76" s="125" t="s">
        <v>297</v>
      </c>
      <c r="B76" s="143" t="s">
        <v>299</v>
      </c>
      <c r="C76" s="117">
        <v>6</v>
      </c>
      <c r="D76" s="157"/>
      <c r="E76" s="117"/>
      <c r="F76" s="187"/>
      <c r="G76" s="162"/>
      <c r="H76" s="187"/>
      <c r="I76" s="117"/>
      <c r="J76" s="187"/>
      <c r="K76" s="117"/>
      <c r="L76" s="187"/>
      <c r="M76" s="187"/>
      <c r="N76" s="187"/>
      <c r="O76" s="117"/>
    </row>
    <row r="77" spans="1:15" ht="38.25" x14ac:dyDescent="0.25">
      <c r="A77" s="125" t="s">
        <v>275</v>
      </c>
      <c r="B77" s="143" t="s">
        <v>299</v>
      </c>
      <c r="C77" s="117">
        <v>3</v>
      </c>
      <c r="D77" s="157"/>
      <c r="E77" s="117"/>
      <c r="F77" s="187"/>
      <c r="G77" s="162"/>
      <c r="H77" s="117"/>
      <c r="I77" s="187"/>
      <c r="J77" s="117"/>
      <c r="K77" s="117"/>
      <c r="L77" s="187"/>
      <c r="M77" s="117"/>
      <c r="N77" s="117"/>
      <c r="O77" s="117"/>
    </row>
    <row r="78" spans="1:15" x14ac:dyDescent="0.25">
      <c r="A78" s="371" t="s">
        <v>272</v>
      </c>
      <c r="B78" s="372"/>
      <c r="C78" s="372"/>
      <c r="D78" s="372"/>
      <c r="E78" s="372"/>
      <c r="F78" s="372"/>
      <c r="G78" s="372"/>
      <c r="H78" s="372"/>
      <c r="I78" s="372"/>
      <c r="J78" s="372"/>
      <c r="K78" s="372"/>
      <c r="L78" s="372"/>
      <c r="M78" s="372"/>
      <c r="N78" s="372"/>
      <c r="O78" s="373"/>
    </row>
    <row r="79" spans="1:15" ht="38.25" x14ac:dyDescent="0.25">
      <c r="A79" s="123" t="s">
        <v>276</v>
      </c>
      <c r="B79" s="121" t="s">
        <v>302</v>
      </c>
      <c r="C79" s="175">
        <v>12</v>
      </c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</row>
    <row r="80" spans="1:15" ht="25.5" x14ac:dyDescent="0.25">
      <c r="A80" s="123" t="s">
        <v>277</v>
      </c>
      <c r="B80" s="121" t="s">
        <v>304</v>
      </c>
      <c r="C80" s="175">
        <v>1</v>
      </c>
      <c r="D80" s="175"/>
      <c r="E80" s="190"/>
      <c r="F80" s="175"/>
      <c r="G80" s="175"/>
      <c r="H80" s="175"/>
      <c r="I80" s="175"/>
      <c r="J80" s="175"/>
      <c r="K80" s="175"/>
      <c r="L80" s="175"/>
      <c r="M80" s="175"/>
      <c r="N80" s="175"/>
      <c r="O80" s="175"/>
    </row>
    <row r="81" spans="1:15" ht="25.5" x14ac:dyDescent="0.25">
      <c r="A81" s="123" t="s">
        <v>278</v>
      </c>
      <c r="B81" s="124" t="s">
        <v>299</v>
      </c>
      <c r="C81" s="176">
        <v>6</v>
      </c>
      <c r="D81" s="176"/>
      <c r="E81" s="191"/>
      <c r="F81" s="191"/>
      <c r="G81" s="191"/>
      <c r="H81" s="176"/>
      <c r="I81" s="176"/>
      <c r="J81" s="176"/>
      <c r="K81" s="176"/>
      <c r="L81" s="176"/>
      <c r="M81" s="176"/>
      <c r="N81" s="176"/>
      <c r="O81" s="175"/>
    </row>
    <row r="82" spans="1:15" ht="25.5" x14ac:dyDescent="0.25">
      <c r="A82" s="123" t="s">
        <v>279</v>
      </c>
      <c r="B82" s="29" t="s">
        <v>307</v>
      </c>
      <c r="C82" s="29">
        <v>6</v>
      </c>
      <c r="D82" s="173"/>
      <c r="E82" s="29"/>
      <c r="F82" s="192"/>
      <c r="G82" s="29"/>
      <c r="H82" s="29"/>
      <c r="I82" s="192"/>
      <c r="J82" s="29"/>
      <c r="K82" s="29"/>
      <c r="L82" s="192"/>
      <c r="M82" s="29"/>
      <c r="N82" s="29"/>
      <c r="O82" s="174"/>
    </row>
    <row r="83" spans="1:15" x14ac:dyDescent="0.25">
      <c r="A83" s="374" t="s">
        <v>273</v>
      </c>
      <c r="B83" s="374"/>
      <c r="C83" s="374"/>
      <c r="D83" s="374"/>
      <c r="E83" s="374"/>
      <c r="F83" s="374"/>
      <c r="G83" s="374"/>
      <c r="H83" s="374"/>
      <c r="I83" s="374"/>
      <c r="J83" s="374"/>
      <c r="K83" s="374"/>
      <c r="L83" s="374"/>
      <c r="M83" s="374"/>
      <c r="N83" s="374"/>
      <c r="O83" s="374"/>
    </row>
    <row r="84" spans="1:15" ht="25.5" x14ac:dyDescent="0.25">
      <c r="A84" s="122" t="s">
        <v>274</v>
      </c>
      <c r="B84" s="117" t="s">
        <v>87</v>
      </c>
      <c r="C84" s="117">
        <v>10</v>
      </c>
      <c r="D84" s="205"/>
      <c r="E84" s="117"/>
      <c r="F84" s="187"/>
      <c r="G84" s="187"/>
      <c r="H84" s="187"/>
      <c r="I84" s="187"/>
      <c r="J84" s="187"/>
      <c r="K84" s="187"/>
      <c r="L84" s="187"/>
      <c r="M84" s="187"/>
      <c r="N84" s="187"/>
      <c r="O84" s="187"/>
    </row>
    <row r="85" spans="1:15" ht="25.5" x14ac:dyDescent="0.25">
      <c r="A85" s="30" t="s">
        <v>309</v>
      </c>
      <c r="B85" s="117" t="s">
        <v>78</v>
      </c>
      <c r="C85" s="117">
        <v>3</v>
      </c>
      <c r="D85" s="205"/>
      <c r="E85" s="117"/>
      <c r="F85" s="187"/>
      <c r="G85" s="117"/>
      <c r="H85" s="117"/>
      <c r="I85" s="187"/>
      <c r="J85" s="117"/>
      <c r="K85" s="117"/>
      <c r="L85" s="187"/>
      <c r="M85" s="117"/>
      <c r="N85" s="117"/>
      <c r="O85" s="187"/>
    </row>
    <row r="86" spans="1:15" x14ac:dyDescent="0.25">
      <c r="A86" s="347" t="s">
        <v>280</v>
      </c>
      <c r="B86" s="347"/>
      <c r="C86" s="347"/>
      <c r="D86" s="347"/>
      <c r="E86" s="347"/>
      <c r="F86" s="347"/>
      <c r="G86" s="347"/>
      <c r="H86" s="347"/>
      <c r="I86" s="347"/>
      <c r="J86" s="347"/>
      <c r="K86" s="347"/>
      <c r="L86" s="347"/>
      <c r="M86" s="347"/>
      <c r="N86" s="347"/>
      <c r="O86" s="347"/>
    </row>
    <row r="87" spans="1:15" x14ac:dyDescent="0.25">
      <c r="A87" s="206" t="s">
        <v>289</v>
      </c>
      <c r="B87" s="207" t="s">
        <v>288</v>
      </c>
      <c r="C87" s="208">
        <v>1</v>
      </c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</row>
    <row r="88" spans="1:15" x14ac:dyDescent="0.25">
      <c r="A88" s="209" t="s">
        <v>282</v>
      </c>
      <c r="B88" s="210" t="s">
        <v>288</v>
      </c>
      <c r="C88" s="211">
        <v>1</v>
      </c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</row>
    <row r="89" spans="1:15" x14ac:dyDescent="0.25">
      <c r="A89" s="209" t="s">
        <v>283</v>
      </c>
      <c r="B89" s="210" t="s">
        <v>288</v>
      </c>
      <c r="C89" s="211">
        <v>1</v>
      </c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</row>
    <row r="90" spans="1:15" x14ac:dyDescent="0.25">
      <c r="A90" s="209" t="s">
        <v>284</v>
      </c>
      <c r="B90" s="210" t="s">
        <v>288</v>
      </c>
      <c r="C90" s="211">
        <v>1</v>
      </c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</row>
    <row r="91" spans="1:15" x14ac:dyDescent="0.25">
      <c r="A91" s="209" t="s">
        <v>285</v>
      </c>
      <c r="B91" s="210" t="s">
        <v>288</v>
      </c>
      <c r="C91" s="211">
        <v>1</v>
      </c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</row>
    <row r="92" spans="1:15" x14ac:dyDescent="0.25">
      <c r="A92" s="293"/>
      <c r="B92" s="293"/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</row>
  </sheetData>
  <mergeCells count="32">
    <mergeCell ref="A2:O2"/>
    <mergeCell ref="A4:O4"/>
    <mergeCell ref="A8:A9"/>
    <mergeCell ref="B8:B9"/>
    <mergeCell ref="C8:C9"/>
    <mergeCell ref="D8:O8"/>
    <mergeCell ref="A83:O83"/>
    <mergeCell ref="A69:O69"/>
    <mergeCell ref="A70:O70"/>
    <mergeCell ref="A41:O41"/>
    <mergeCell ref="A45:O45"/>
    <mergeCell ref="A46:O46"/>
    <mergeCell ref="A50:O50"/>
    <mergeCell ref="A62:O62"/>
    <mergeCell ref="A68:O68"/>
    <mergeCell ref="A75:O75"/>
    <mergeCell ref="A86:O86"/>
    <mergeCell ref="A92:O92"/>
    <mergeCell ref="A6:O6"/>
    <mergeCell ref="A7:O7"/>
    <mergeCell ref="A10:O10"/>
    <mergeCell ref="A11:O11"/>
    <mergeCell ref="A26:O26"/>
    <mergeCell ref="A29:O29"/>
    <mergeCell ref="A33:O33"/>
    <mergeCell ref="A12:O12"/>
    <mergeCell ref="A16:O16"/>
    <mergeCell ref="A22:O22"/>
    <mergeCell ref="A34:O34"/>
    <mergeCell ref="A36:O36"/>
    <mergeCell ref="A73:O73"/>
    <mergeCell ref="A78:O7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ANPs</vt:lpstr>
      <vt:lpstr>SICRE</vt:lpstr>
      <vt:lpstr>COOPERANTES</vt:lpstr>
      <vt:lpstr>Proy y Convenios RENAMA</vt:lpstr>
      <vt:lpstr>CRONOGRAMA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Ssanchez</dc:creator>
  <cp:lastModifiedBy>Ssanchez</cp:lastModifiedBy>
  <dcterms:created xsi:type="dcterms:W3CDTF">2012-10-29T14:14:26Z</dcterms:created>
  <dcterms:modified xsi:type="dcterms:W3CDTF">2012-11-07T15:59:35Z</dcterms:modified>
</cp:coreProperties>
</file>